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ni.Cacaj\Desktop\"/>
    </mc:Choice>
  </mc:AlternateContent>
  <bookViews>
    <workbookView xWindow="0" yWindow="0" windowWidth="13875" windowHeight="11190"/>
  </bookViews>
  <sheets>
    <sheet name="Buxheti 2024-2026" sheetId="7" r:id="rId1"/>
    <sheet name="LISTA E PROJEKTEVE" sheetId="12" r:id="rId2"/>
    <sheet name="Vlersimi i Hershem 2024" sheetId="8" r:id="rId3"/>
    <sheet name="Vlersim i Hershem 2025" sheetId="9" r:id="rId4"/>
    <sheet name="Vlersimet e Hershme 2026" sheetId="10" r:id="rId5"/>
    <sheet name="Buxhetimi i pergjithshem Gjinor" sheetId="13" r:id="rId6"/>
    <sheet name="Pagat 2024-2026" sheetId="15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5" l="1"/>
  <c r="J20" i="9" l="1"/>
  <c r="E49" i="10"/>
  <c r="F49" i="10"/>
  <c r="G49" i="10"/>
  <c r="H49" i="10"/>
  <c r="I49" i="10"/>
  <c r="E50" i="10"/>
  <c r="F50" i="10"/>
  <c r="G50" i="10"/>
  <c r="H50" i="10"/>
  <c r="I50" i="10"/>
  <c r="E51" i="10"/>
  <c r="F51" i="10"/>
  <c r="G51" i="10"/>
  <c r="H51" i="10"/>
  <c r="I51" i="10"/>
  <c r="E52" i="10"/>
  <c r="F52" i="10"/>
  <c r="G52" i="10"/>
  <c r="H52" i="10"/>
  <c r="I52" i="10"/>
  <c r="E53" i="10"/>
  <c r="F53" i="10"/>
  <c r="G53" i="10"/>
  <c r="H53" i="10"/>
  <c r="I53" i="10"/>
  <c r="E54" i="10"/>
  <c r="F54" i="10"/>
  <c r="G54" i="10"/>
  <c r="H54" i="10"/>
  <c r="I54" i="10"/>
  <c r="E55" i="10"/>
  <c r="F55" i="10"/>
  <c r="G55" i="10"/>
  <c r="H55" i="10"/>
  <c r="I55" i="10"/>
  <c r="E56" i="10"/>
  <c r="F56" i="10"/>
  <c r="G56" i="10"/>
  <c r="H56" i="10"/>
  <c r="I56" i="10"/>
  <c r="E57" i="10"/>
  <c r="F57" i="10"/>
  <c r="G57" i="10"/>
  <c r="H57" i="10"/>
  <c r="I57" i="10"/>
  <c r="E58" i="10"/>
  <c r="F58" i="10"/>
  <c r="G58" i="10"/>
  <c r="H58" i="10"/>
  <c r="I58" i="10"/>
  <c r="E59" i="10"/>
  <c r="F59" i="10"/>
  <c r="G59" i="10"/>
  <c r="H59" i="10"/>
  <c r="I59" i="10"/>
  <c r="E60" i="10"/>
  <c r="F60" i="10"/>
  <c r="G60" i="10"/>
  <c r="H60" i="10"/>
  <c r="I60" i="10"/>
  <c r="E61" i="10"/>
  <c r="F61" i="10"/>
  <c r="G61" i="10"/>
  <c r="H61" i="10"/>
  <c r="I61" i="10"/>
  <c r="E62" i="10"/>
  <c r="F62" i="10"/>
  <c r="G62" i="10"/>
  <c r="H62" i="10"/>
  <c r="I62" i="10"/>
  <c r="E63" i="10"/>
  <c r="F63" i="10"/>
  <c r="G63" i="10"/>
  <c r="H63" i="10"/>
  <c r="I63" i="10"/>
  <c r="E64" i="10"/>
  <c r="F64" i="10"/>
  <c r="G64" i="10"/>
  <c r="H64" i="10"/>
  <c r="I64" i="10"/>
  <c r="E65" i="10"/>
  <c r="F65" i="10"/>
  <c r="G65" i="10"/>
  <c r="H65" i="10"/>
  <c r="I65" i="10"/>
  <c r="E66" i="10"/>
  <c r="F66" i="10"/>
  <c r="G66" i="10"/>
  <c r="H66" i="10"/>
  <c r="I66" i="10"/>
  <c r="E67" i="10"/>
  <c r="F67" i="10"/>
  <c r="G67" i="10"/>
  <c r="H67" i="10"/>
  <c r="I67" i="10"/>
  <c r="E68" i="10"/>
  <c r="F68" i="10"/>
  <c r="G68" i="10"/>
  <c r="H68" i="10"/>
  <c r="I68" i="10"/>
  <c r="H48" i="10"/>
  <c r="I48" i="10"/>
  <c r="F48" i="10"/>
  <c r="G48" i="10"/>
  <c r="E49" i="9"/>
  <c r="F49" i="9"/>
  <c r="G49" i="9"/>
  <c r="H49" i="9"/>
  <c r="I49" i="9"/>
  <c r="E50" i="9"/>
  <c r="F50" i="9"/>
  <c r="G50" i="9"/>
  <c r="H50" i="9"/>
  <c r="I50" i="9"/>
  <c r="E51" i="9"/>
  <c r="F51" i="9"/>
  <c r="G51" i="9"/>
  <c r="H51" i="9"/>
  <c r="I51" i="9"/>
  <c r="E52" i="9"/>
  <c r="F52" i="9"/>
  <c r="G52" i="9"/>
  <c r="H52" i="9"/>
  <c r="I52" i="9"/>
  <c r="E53" i="9"/>
  <c r="F53" i="9"/>
  <c r="G53" i="9"/>
  <c r="H53" i="9"/>
  <c r="I53" i="9"/>
  <c r="E54" i="9"/>
  <c r="F54" i="9"/>
  <c r="G54" i="9"/>
  <c r="H54" i="9"/>
  <c r="I54" i="9"/>
  <c r="E55" i="9"/>
  <c r="F55" i="9"/>
  <c r="G55" i="9"/>
  <c r="H55" i="9"/>
  <c r="I55" i="9"/>
  <c r="E56" i="9"/>
  <c r="F56" i="9"/>
  <c r="G56" i="9"/>
  <c r="H56" i="9"/>
  <c r="I56" i="9"/>
  <c r="E57" i="9"/>
  <c r="F57" i="9"/>
  <c r="G57" i="9"/>
  <c r="H57" i="9"/>
  <c r="I57" i="9"/>
  <c r="E58" i="9"/>
  <c r="F58" i="9"/>
  <c r="G58" i="9"/>
  <c r="H58" i="9"/>
  <c r="I58" i="9"/>
  <c r="E59" i="9"/>
  <c r="F59" i="9"/>
  <c r="G59" i="9"/>
  <c r="H59" i="9"/>
  <c r="I59" i="9"/>
  <c r="E60" i="9"/>
  <c r="F60" i="9"/>
  <c r="G60" i="9"/>
  <c r="H60" i="9"/>
  <c r="I60" i="9"/>
  <c r="E61" i="9"/>
  <c r="F61" i="9"/>
  <c r="G61" i="9"/>
  <c r="H61" i="9"/>
  <c r="I61" i="9"/>
  <c r="E62" i="9"/>
  <c r="F62" i="9"/>
  <c r="G62" i="9"/>
  <c r="H62" i="9"/>
  <c r="I62" i="9"/>
  <c r="E63" i="9"/>
  <c r="F63" i="9"/>
  <c r="G63" i="9"/>
  <c r="H63" i="9"/>
  <c r="I63" i="9"/>
  <c r="E64" i="9"/>
  <c r="F64" i="9"/>
  <c r="G64" i="9"/>
  <c r="H64" i="9"/>
  <c r="I64" i="9"/>
  <c r="E65" i="9"/>
  <c r="F65" i="9"/>
  <c r="G65" i="9"/>
  <c r="H65" i="9"/>
  <c r="I65" i="9"/>
  <c r="E66" i="9"/>
  <c r="F66" i="9"/>
  <c r="G66" i="9"/>
  <c r="H66" i="9"/>
  <c r="I66" i="9"/>
  <c r="E67" i="9"/>
  <c r="F67" i="9"/>
  <c r="G67" i="9"/>
  <c r="H67" i="9"/>
  <c r="I67" i="9"/>
  <c r="E68" i="9"/>
  <c r="F68" i="9"/>
  <c r="G68" i="9"/>
  <c r="H68" i="9"/>
  <c r="I68" i="9"/>
  <c r="F48" i="9"/>
  <c r="G48" i="9"/>
  <c r="H48" i="9"/>
  <c r="I48" i="9"/>
  <c r="J49" i="8"/>
  <c r="J50" i="8"/>
  <c r="J51" i="8"/>
  <c r="J52" i="8"/>
  <c r="J55" i="8"/>
  <c r="J56" i="8"/>
  <c r="J57" i="8"/>
  <c r="J58" i="8"/>
  <c r="J59" i="8"/>
  <c r="J60" i="8"/>
  <c r="J63" i="8"/>
  <c r="J64" i="8"/>
  <c r="J65" i="8"/>
  <c r="J66" i="8"/>
  <c r="J68" i="8"/>
  <c r="E49" i="8"/>
  <c r="F49" i="8"/>
  <c r="G49" i="8"/>
  <c r="H49" i="8"/>
  <c r="I49" i="8"/>
  <c r="E50" i="8"/>
  <c r="F50" i="8"/>
  <c r="G50" i="8"/>
  <c r="H50" i="8"/>
  <c r="I50" i="8"/>
  <c r="E51" i="8"/>
  <c r="F51" i="8"/>
  <c r="G51" i="8"/>
  <c r="H51" i="8"/>
  <c r="I51" i="8"/>
  <c r="E52" i="8"/>
  <c r="F52" i="8"/>
  <c r="G52" i="8"/>
  <c r="H52" i="8"/>
  <c r="I52" i="8"/>
  <c r="E53" i="8"/>
  <c r="F53" i="8"/>
  <c r="J53" i="8" s="1"/>
  <c r="G53" i="8"/>
  <c r="H53" i="8"/>
  <c r="I53" i="8"/>
  <c r="E54" i="8"/>
  <c r="F54" i="8"/>
  <c r="J54" i="8" s="1"/>
  <c r="G54" i="8"/>
  <c r="H54" i="8"/>
  <c r="I54" i="8"/>
  <c r="E55" i="8"/>
  <c r="F55" i="8"/>
  <c r="G55" i="8"/>
  <c r="H55" i="8"/>
  <c r="I55" i="8"/>
  <c r="E56" i="8"/>
  <c r="F56" i="8"/>
  <c r="G56" i="8"/>
  <c r="H56" i="8"/>
  <c r="I56" i="8"/>
  <c r="E57" i="8"/>
  <c r="F57" i="8"/>
  <c r="G57" i="8"/>
  <c r="H57" i="8"/>
  <c r="I57" i="8"/>
  <c r="E58" i="8"/>
  <c r="F58" i="8"/>
  <c r="G58" i="8"/>
  <c r="H58" i="8"/>
  <c r="I58" i="8"/>
  <c r="E59" i="8"/>
  <c r="F59" i="8"/>
  <c r="G59" i="8"/>
  <c r="H59" i="8"/>
  <c r="I59" i="8"/>
  <c r="E60" i="8"/>
  <c r="F60" i="8"/>
  <c r="G60" i="8"/>
  <c r="H60" i="8"/>
  <c r="I60" i="8"/>
  <c r="E61" i="8"/>
  <c r="J61" i="8" s="1"/>
  <c r="F61" i="8"/>
  <c r="G61" i="8"/>
  <c r="H61" i="8"/>
  <c r="I61" i="8"/>
  <c r="E62" i="8"/>
  <c r="F62" i="8"/>
  <c r="G62" i="8"/>
  <c r="H62" i="8"/>
  <c r="I62" i="8"/>
  <c r="E63" i="8"/>
  <c r="F63" i="8"/>
  <c r="G63" i="8"/>
  <c r="H63" i="8"/>
  <c r="I63" i="8"/>
  <c r="E64" i="8"/>
  <c r="F64" i="8"/>
  <c r="G64" i="8"/>
  <c r="H64" i="8"/>
  <c r="I64" i="8"/>
  <c r="E65" i="8"/>
  <c r="F65" i="8"/>
  <c r="G65" i="8"/>
  <c r="H65" i="8"/>
  <c r="I65" i="8"/>
  <c r="E66" i="8"/>
  <c r="F66" i="8"/>
  <c r="G66" i="8"/>
  <c r="H66" i="8"/>
  <c r="I66" i="8"/>
  <c r="E67" i="8"/>
  <c r="F67" i="8"/>
  <c r="J67" i="8" s="1"/>
  <c r="G67" i="8"/>
  <c r="H67" i="8"/>
  <c r="I67" i="8"/>
  <c r="E68" i="8"/>
  <c r="F68" i="8"/>
  <c r="G68" i="8"/>
  <c r="H68" i="8"/>
  <c r="I68" i="8"/>
  <c r="F48" i="8"/>
  <c r="J48" i="8" s="1"/>
  <c r="G48" i="8"/>
  <c r="H48" i="8"/>
  <c r="I48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26" i="8"/>
  <c r="E48" i="10"/>
  <c r="E48" i="9"/>
  <c r="E25" i="9"/>
  <c r="J62" i="8" l="1"/>
  <c r="F47" i="8" l="1"/>
  <c r="G46" i="8"/>
  <c r="F25" i="8"/>
  <c r="I47" i="8" l="1"/>
  <c r="H47" i="8"/>
  <c r="E47" i="8"/>
  <c r="I25" i="8"/>
  <c r="E25" i="10" l="1"/>
  <c r="E47" i="10"/>
  <c r="D25" i="8" l="1"/>
  <c r="J4" i="8" l="1"/>
  <c r="J5" i="8"/>
  <c r="J6" i="8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E25" i="8"/>
  <c r="G25" i="8"/>
  <c r="H25" i="8"/>
  <c r="J25" i="8" l="1"/>
  <c r="L6" i="12" l="1"/>
  <c r="P14" i="12"/>
  <c r="P20" i="12"/>
  <c r="Q9" i="12"/>
  <c r="P6" i="12" l="1"/>
  <c r="D27" i="13" l="1"/>
  <c r="C27" i="13"/>
  <c r="D26" i="13"/>
  <c r="C26" i="13"/>
  <c r="C19" i="13"/>
  <c r="C18" i="13"/>
  <c r="C17" i="13"/>
  <c r="C9" i="13"/>
  <c r="C8" i="13"/>
  <c r="H26" i="15" l="1"/>
  <c r="G26" i="15" l="1"/>
  <c r="F26" i="15"/>
  <c r="D27" i="7" l="1"/>
  <c r="D20" i="7"/>
  <c r="G49" i="7" l="1"/>
  <c r="G42" i="7"/>
  <c r="G35" i="7"/>
  <c r="J24" i="9" l="1"/>
  <c r="J23" i="9"/>
  <c r="J68" i="9" l="1"/>
  <c r="J67" i="9"/>
  <c r="D69" i="10" l="1"/>
  <c r="D47" i="10"/>
  <c r="D25" i="10"/>
  <c r="D69" i="9"/>
  <c r="D47" i="9"/>
  <c r="D25" i="9"/>
  <c r="J11" i="9" l="1"/>
  <c r="J9" i="9"/>
  <c r="J6" i="9"/>
  <c r="J68" i="10"/>
  <c r="I47" i="10"/>
  <c r="H47" i="10"/>
  <c r="G47" i="10"/>
  <c r="F47" i="10"/>
  <c r="J46" i="10"/>
  <c r="J45" i="10"/>
  <c r="J44" i="10"/>
  <c r="J43" i="10"/>
  <c r="J42" i="10"/>
  <c r="J41" i="10"/>
  <c r="J40" i="10"/>
  <c r="J39" i="10"/>
  <c r="J38" i="10"/>
  <c r="J37" i="10"/>
  <c r="J36" i="10"/>
  <c r="J35" i="10"/>
  <c r="J34" i="10"/>
  <c r="J33" i="10"/>
  <c r="J32" i="10"/>
  <c r="J31" i="10"/>
  <c r="J30" i="10"/>
  <c r="J29" i="10"/>
  <c r="J28" i="10"/>
  <c r="J27" i="10"/>
  <c r="J26" i="10"/>
  <c r="I25" i="10"/>
  <c r="H25" i="10"/>
  <c r="G25" i="10"/>
  <c r="F25" i="10"/>
  <c r="J24" i="10"/>
  <c r="J23" i="10"/>
  <c r="J22" i="10"/>
  <c r="J20" i="10"/>
  <c r="J19" i="10"/>
  <c r="J18" i="10"/>
  <c r="J17" i="10"/>
  <c r="J16" i="10"/>
  <c r="J15" i="10"/>
  <c r="J14" i="10"/>
  <c r="J13" i="10"/>
  <c r="J12" i="10"/>
  <c r="J10" i="10"/>
  <c r="J9" i="10"/>
  <c r="J7" i="10"/>
  <c r="J6" i="10"/>
  <c r="J5" i="10"/>
  <c r="H47" i="9"/>
  <c r="G47" i="9"/>
  <c r="F47" i="9"/>
  <c r="E47" i="9"/>
  <c r="J46" i="9"/>
  <c r="J45" i="9"/>
  <c r="J44" i="9"/>
  <c r="J43" i="9"/>
  <c r="J42" i="9"/>
  <c r="J41" i="9"/>
  <c r="J40" i="9"/>
  <c r="J39" i="9"/>
  <c r="J38" i="9"/>
  <c r="J37" i="9"/>
  <c r="J36" i="9"/>
  <c r="J35" i="9"/>
  <c r="J34" i="9"/>
  <c r="J33" i="9"/>
  <c r="J32" i="9"/>
  <c r="J31" i="9"/>
  <c r="J30" i="9"/>
  <c r="J29" i="9"/>
  <c r="J28" i="9"/>
  <c r="J27" i="9"/>
  <c r="J26" i="9"/>
  <c r="I25" i="9"/>
  <c r="H25" i="9"/>
  <c r="G25" i="9"/>
  <c r="F25" i="9"/>
  <c r="J21" i="9"/>
  <c r="J19" i="9"/>
  <c r="J18" i="9"/>
  <c r="J16" i="9"/>
  <c r="J15" i="9"/>
  <c r="J14" i="9"/>
  <c r="J13" i="9"/>
  <c r="J12" i="9"/>
  <c r="J10" i="9"/>
  <c r="J7" i="9"/>
  <c r="J5" i="9"/>
  <c r="D69" i="8"/>
  <c r="D47" i="8"/>
  <c r="I69" i="8" l="1"/>
  <c r="J55" i="10"/>
  <c r="G69" i="8"/>
  <c r="J49" i="9"/>
  <c r="J56" i="9"/>
  <c r="H69" i="8"/>
  <c r="J47" i="9"/>
  <c r="J64" i="9"/>
  <c r="J54" i="9"/>
  <c r="F69" i="9"/>
  <c r="J53" i="10"/>
  <c r="J47" i="10"/>
  <c r="J64" i="10"/>
  <c r="J57" i="10"/>
  <c r="J50" i="10"/>
  <c r="J61" i="10"/>
  <c r="J62" i="10"/>
  <c r="J58" i="10"/>
  <c r="J56" i="10"/>
  <c r="J67" i="10"/>
  <c r="J63" i="10"/>
  <c r="J66" i="10"/>
  <c r="J52" i="10"/>
  <c r="J65" i="10"/>
  <c r="I69" i="10"/>
  <c r="G69" i="10"/>
  <c r="J60" i="10"/>
  <c r="J49" i="10"/>
  <c r="J54" i="10"/>
  <c r="J59" i="9"/>
  <c r="J53" i="9"/>
  <c r="J58" i="9"/>
  <c r="J60" i="9"/>
  <c r="J61" i="9"/>
  <c r="J66" i="9"/>
  <c r="J62" i="9"/>
  <c r="I69" i="9"/>
  <c r="J52" i="9"/>
  <c r="J50" i="9"/>
  <c r="J57" i="9"/>
  <c r="F69" i="8"/>
  <c r="H69" i="9"/>
  <c r="F69" i="10"/>
  <c r="H69" i="10"/>
  <c r="G69" i="9"/>
  <c r="J55" i="9"/>
  <c r="J17" i="9"/>
  <c r="J4" i="10"/>
  <c r="J8" i="10"/>
  <c r="J21" i="10"/>
  <c r="J11" i="10"/>
  <c r="J51" i="10"/>
  <c r="J59" i="10"/>
  <c r="J65" i="9"/>
  <c r="J4" i="9"/>
  <c r="J8" i="9"/>
  <c r="J22" i="9"/>
  <c r="J51" i="9"/>
  <c r="J63" i="9"/>
  <c r="E48" i="8"/>
  <c r="J25" i="10" l="1"/>
  <c r="J48" i="10"/>
  <c r="J69" i="10" s="1"/>
  <c r="E69" i="10"/>
  <c r="J25" i="9"/>
  <c r="J48" i="9"/>
  <c r="J69" i="9" s="1"/>
  <c r="E69" i="9"/>
  <c r="E10" i="7" l="1"/>
  <c r="E12" i="7" s="1"/>
  <c r="D10" i="7"/>
  <c r="D12" i="7" s="1"/>
  <c r="C10" i="7"/>
  <c r="C12" i="7" s="1"/>
  <c r="J69" i="8" l="1"/>
  <c r="E69" i="8"/>
  <c r="G47" i="8"/>
</calcChain>
</file>

<file path=xl/sharedStrings.xml><?xml version="1.0" encoding="utf-8"?>
<sst xmlns="http://schemas.openxmlformats.org/spreadsheetml/2006/main" count="452" uniqueCount="172">
  <si>
    <t>Prokurimi</t>
  </si>
  <si>
    <t>Bujqësia</t>
  </si>
  <si>
    <t xml:space="preserve"> </t>
  </si>
  <si>
    <t xml:space="preserve">Komunat </t>
  </si>
  <si>
    <t xml:space="preserve">Programet </t>
  </si>
  <si>
    <t>Nën kodi</t>
  </si>
  <si>
    <t>Stafi</t>
  </si>
  <si>
    <t xml:space="preserve">Mallra dhe sherbime </t>
  </si>
  <si>
    <t xml:space="preserve">Shpenzime komunale </t>
  </si>
  <si>
    <t xml:space="preserve">Subvencione dhe transfere </t>
  </si>
  <si>
    <t xml:space="preserve">Shpenzime kapitale </t>
  </si>
  <si>
    <t>Deçan</t>
  </si>
  <si>
    <t>Zyra e Kryetarit</t>
  </si>
  <si>
    <t>Administrata dhe Personeli</t>
  </si>
  <si>
    <t>Inspektimet</t>
  </si>
  <si>
    <t>Zyra e Kuvendit Komunal</t>
  </si>
  <si>
    <t>Buxhetimi</t>
  </si>
  <si>
    <t>Infrastruktura rrugore</t>
  </si>
  <si>
    <t>Zjarrëfikësit dhe inspektimet</t>
  </si>
  <si>
    <t>Zyra e komuniteteve</t>
  </si>
  <si>
    <t>Zhvillimi Ekonomik</t>
  </si>
  <si>
    <t>Shërbimet kadastrale</t>
  </si>
  <si>
    <t>Planifikimi urban dhe inspeksioni</t>
  </si>
  <si>
    <t>Administrata (SH)</t>
  </si>
  <si>
    <t>Shërbimet e shëndetësisë primare</t>
  </si>
  <si>
    <t>Shërbimet sociale</t>
  </si>
  <si>
    <t>Sherbimet Rezidenciale</t>
  </si>
  <si>
    <t>Shërbimet kulturore</t>
  </si>
  <si>
    <t>Administrata (A)</t>
  </si>
  <si>
    <t>Arsimi fillor dhe i mesem</t>
  </si>
  <si>
    <t>93420-94620</t>
  </si>
  <si>
    <t>Total  (granti )</t>
  </si>
  <si>
    <t>Total (te hyrat )</t>
  </si>
  <si>
    <t>Arsimi fillor-Arsimi Mesem</t>
  </si>
  <si>
    <t xml:space="preserve">Total  granti + hyrat </t>
  </si>
  <si>
    <t>G.P.</t>
  </si>
  <si>
    <t>G.S.A.</t>
  </si>
  <si>
    <t>G.S.SH.</t>
  </si>
  <si>
    <t>SH.REZIDENCALE</t>
  </si>
  <si>
    <t>TOTAL GRANTI</t>
  </si>
  <si>
    <t>THV</t>
  </si>
  <si>
    <t xml:space="preserve">TOTAL BUXHETI </t>
  </si>
  <si>
    <t xml:space="preserve">Paga dhe meditje </t>
  </si>
  <si>
    <t>Total 2024</t>
  </si>
  <si>
    <t>Kodi funksional i Programit</t>
  </si>
  <si>
    <t xml:space="preserve">Emri i Projektit </t>
  </si>
  <si>
    <t>Plani 2024, nga i cili:</t>
  </si>
  <si>
    <t>Transferet qeveritare</t>
  </si>
  <si>
    <t>Të hyrat vetanake</t>
  </si>
  <si>
    <t>Financimi i jashtëm</t>
  </si>
  <si>
    <t xml:space="preserve">TOTALE SHPENZIMET KAPITALE </t>
  </si>
  <si>
    <t>Tab.1</t>
  </si>
  <si>
    <t xml:space="preserve">Stafi </t>
  </si>
  <si>
    <t>Paga dhe meditje</t>
  </si>
  <si>
    <t>Mallra dhe sherbime</t>
  </si>
  <si>
    <t>Shpenzime komunale</t>
  </si>
  <si>
    <t>Subvencione dhe transfere</t>
  </si>
  <si>
    <t xml:space="preserve">Investime kapitale </t>
  </si>
  <si>
    <t>Tab.2</t>
  </si>
  <si>
    <t>Tab.3</t>
  </si>
  <si>
    <t>Totali i buxhetit  2024</t>
  </si>
  <si>
    <t xml:space="preserve">PAGAT E ARSIMIT    </t>
  </si>
  <si>
    <t>POLITIKAT E REJA NË VAZHDIMËSI</t>
  </si>
  <si>
    <t>KAPITALE</t>
  </si>
  <si>
    <t>MALLRA DHE SHERBIME DHE KOMUNALI</t>
  </si>
  <si>
    <t>TOTAL GRANTI SPECIFIK I ARSIMIT</t>
  </si>
  <si>
    <t>SHERBIMET REZIDENCIALE sipas Qarkores buxhetore 01/2022</t>
  </si>
  <si>
    <t>PAGA DHE MEDITJE</t>
  </si>
  <si>
    <t>MALLRA DHE SHERBIME</t>
  </si>
  <si>
    <t>KOMUNALI</t>
  </si>
  <si>
    <t>TOTALI I BUXHETIT</t>
  </si>
  <si>
    <t>Struktura e shpenzimeve për vitin 2025</t>
  </si>
  <si>
    <t>Totali i buxhetit  2025</t>
  </si>
  <si>
    <t xml:space="preserve">Vlersimet  e hershme për vitin 2025( propozimi) </t>
  </si>
  <si>
    <t>Total 2025</t>
  </si>
  <si>
    <t>631_KOMUNA E DEÇANIT</t>
  </si>
  <si>
    <t>Viti</t>
  </si>
  <si>
    <t>Numri total i stafit</t>
  </si>
  <si>
    <t>Numri i stafit që janë gra</t>
  </si>
  <si>
    <t>Numri i stafit që janë burra</t>
  </si>
  <si>
    <t>Paga dhe mëditje                                       (shuma për Gra)</t>
  </si>
  <si>
    <t>Paga dhe mëditje                                               (shuma për burra)</t>
  </si>
  <si>
    <t>Tabela 2. Planifikimi për vitin 2019 Niveli i pagave në Komunë</t>
  </si>
  <si>
    <t>Nivelet e pagave</t>
  </si>
  <si>
    <t>Numri total i stafit në nivele të pagave</t>
  </si>
  <si>
    <t>Numri i burrave</t>
  </si>
  <si>
    <t>Shuma e shpenzuar për burra</t>
  </si>
  <si>
    <t>Numri i Grave</t>
  </si>
  <si>
    <t>Shuma e shpenzuar për Gra</t>
  </si>
  <si>
    <t>201-400</t>
  </si>
  <si>
    <t>401-600</t>
  </si>
  <si>
    <t>600+</t>
  </si>
  <si>
    <r>
      <t xml:space="preserve">Tabela 3. Numri i përfituesve të </t>
    </r>
    <r>
      <rPr>
        <b/>
        <u/>
        <sz val="10"/>
        <color theme="1"/>
        <rFont val="Tahoma"/>
        <family val="2"/>
      </rPr>
      <t>subvencioneve</t>
    </r>
    <r>
      <rPr>
        <b/>
        <sz val="10"/>
        <color theme="1"/>
        <rFont val="Tahoma"/>
        <family val="2"/>
      </rPr>
      <t xml:space="preserve"> apo edhe të </t>
    </r>
    <r>
      <rPr>
        <b/>
        <u/>
        <sz val="10"/>
        <color theme="1"/>
        <rFont val="Tahoma"/>
        <family val="2"/>
      </rPr>
      <t>shërbimeve të ofruara</t>
    </r>
    <r>
      <rPr>
        <b/>
        <sz val="10"/>
        <color theme="1"/>
        <rFont val="Tahoma"/>
        <family val="2"/>
      </rPr>
      <t xml:space="preserve"> nga organizata buxhetore të drejtorive përkatëse (ku është e aplikueshme)</t>
    </r>
  </si>
  <si>
    <t>Numri total i shërbimit (subvencionit të caktuar)</t>
  </si>
  <si>
    <t xml:space="preserve">Numri total i përfitueseve </t>
  </si>
  <si>
    <t>Numri i përfitueseve Gra</t>
  </si>
  <si>
    <t>Numri i përfituesve burra</t>
  </si>
  <si>
    <t>Buxheti për gra</t>
  </si>
  <si>
    <t>Buxheti për burra</t>
  </si>
  <si>
    <t>Buxhetimi i Përgjegjshëm Gjinor (BPGJ)- Niveli lokal</t>
  </si>
  <si>
    <t xml:space="preserve">  </t>
  </si>
  <si>
    <t>Paga dhe meditje 2024</t>
  </si>
  <si>
    <t>631 Komuna Deçan</t>
  </si>
  <si>
    <t xml:space="preserve">                                   Totali i pagave</t>
  </si>
  <si>
    <t xml:space="preserve">Arsimi fillor </t>
  </si>
  <si>
    <t>Arsimi i Mesem</t>
  </si>
  <si>
    <t>Plani 2025, nga i cili:</t>
  </si>
  <si>
    <t>Kostoja totale    2024</t>
  </si>
  <si>
    <t>Kostoja totale   2025</t>
  </si>
  <si>
    <t>Plani 2026, nga i cili:</t>
  </si>
  <si>
    <t>Ndërtimi i fsahtit turistik Podi i Gështenjave Faza e II</t>
  </si>
  <si>
    <t>Ndertimi i Fshattit Turistik Podi i gështënjave (Vazhdim)</t>
  </si>
  <si>
    <t>Kolonia e artistëve  (Vazhdim)</t>
  </si>
  <si>
    <t>Ujesjellsi në Bjeshkë të madhe dhe bjeshkë tjera (vazhdim)</t>
  </si>
  <si>
    <t>Kolonia e Artistëve Faza e II</t>
  </si>
  <si>
    <t xml:space="preserve">Vlersimet  e hershme për vitin 2024 ( propozimi) </t>
  </si>
  <si>
    <t>Buxheti sipas Qarkores buxhetore 2024/01</t>
  </si>
  <si>
    <t>G.S.A. sipas qarkores buxhetore 01/2024</t>
  </si>
  <si>
    <t>Ndarjet Buxhetore sipas kategorive ekonomike me Qarkoren buxhetore  02/2024</t>
  </si>
  <si>
    <t>Struktura e shpenzimeve për vitin 2026</t>
  </si>
  <si>
    <t>Struktura e shpenzimeve për vitin 2024</t>
  </si>
  <si>
    <t>Totali i buxhetit  2026</t>
  </si>
  <si>
    <t>I Ri</t>
  </si>
  <si>
    <t>Vazhdim</t>
  </si>
  <si>
    <t>I ir</t>
  </si>
  <si>
    <t>I ri</t>
  </si>
  <si>
    <t>vazhdim</t>
  </si>
  <si>
    <t>Ndërtimi i fsahtit turistik Podi i Gështenjave Faza e III</t>
  </si>
  <si>
    <t>Investime kapitale në shtepinë residenciale</t>
  </si>
  <si>
    <t xml:space="preserve">Kompleksi Memorial për të gjithë Dëshmorët  e Kombit të komunës së Deçanit </t>
  </si>
  <si>
    <t>I RI</t>
  </si>
  <si>
    <t xml:space="preserve">          </t>
  </si>
  <si>
    <t>Ndërtimi dhe asfalltimi i rrugës në Belle (vazhdim)</t>
  </si>
  <si>
    <t>Ndërtimi i Qendrës Turistike bashkëfinancim me IPA, GIZ dhe EU faza II</t>
  </si>
  <si>
    <t>Ndërtimi i shtepisë Alpine Bjeshkatare faza e II</t>
  </si>
  <si>
    <t>Zgjerimi i Ndriqimit Efiqent publik nëpër fshatrat Baballoq, Shaptej, Dubovike, Papiq, Maznik, Dashinoc.</t>
  </si>
  <si>
    <t>Ndërtimi i Pishines së Mbyllur Gjysme Olimpike</t>
  </si>
  <si>
    <t xml:space="preserve">Ndërtimi i kanaleve të ujitjes në Deçan, Carrabreg, Beleg, Kodrali,Irzniq. </t>
  </si>
  <si>
    <t>Ndërtimi i Rrethojave në oborr të SHFMU “ Ardhmeria” në  Beleg - Kodrali</t>
  </si>
  <si>
    <t>Rinovimi i Shkolles së fshatit Voksh</t>
  </si>
  <si>
    <t xml:space="preserve">Ndërtimi dhe zgjerimi i rrugës së Qendrës së qytetit të Deçanit Faza e III dhe badhkefinancim me Ministri </t>
  </si>
  <si>
    <t>Lloti III- Ndërtimi dhe Asfaltimi i rrugëve në fshatrat, Strellc i Epërm, Stellc i Ulët, Llukë e Epërme Dashinoc etj</t>
  </si>
  <si>
    <t>Elekrifikimi i Bjeshkës së Belegut (vazhdim)</t>
  </si>
  <si>
    <t>NdërtimiiI Rrethojave dhe rregullimi i hapsirave brenda në oborret e Qednrës Rinore, Higjienes dhe Kolonis së Artistëve dhe shtëpisë Alpine,</t>
  </si>
  <si>
    <t>Ndërtimi i ankes objektit të Zjarrefikësve</t>
  </si>
  <si>
    <t>Ndërtimi dhe Asfalltimi i rrugës Sadri e Adem Osaj (Vazhdim)</t>
  </si>
  <si>
    <t>Ndërtimi dhe asfalltimi I rrugës në Pleqe  (vazhdim)</t>
  </si>
  <si>
    <t>Ivestime në Shëndetësinë primare</t>
  </si>
  <si>
    <t>Ndërtimi i objetitit të ri të Komunës</t>
  </si>
  <si>
    <t>Ndërtimi i Sheshit të qyteitt</t>
  </si>
  <si>
    <t>Memoriali i Dëshmorëve në Bjeshkën e Belegut</t>
  </si>
  <si>
    <t>Ndërtimi dhe Asafltimi i rrugës për në Bjeshkën e Madhe</t>
  </si>
  <si>
    <t>Ndërtimi dhe Asafltimi i rrugës për në Bjeshkën e Madhe Faza e II</t>
  </si>
  <si>
    <t>Ndërtimi i Varrezave të qytetit</t>
  </si>
  <si>
    <t>Ndëttimi i Objektit për mbeturina të vellimshme</t>
  </si>
  <si>
    <t>Ndërtimi i deponisë për mbeturina inerte</t>
  </si>
  <si>
    <t>Renovimi i Rrugëve dhe Rrugicave në Deçan</t>
  </si>
  <si>
    <t>Bashkëfinancim me Qytetarët</t>
  </si>
  <si>
    <t>Ndërtimi i Kullës Muze të Verrat e Llukës</t>
  </si>
  <si>
    <t>Ndërtimi i trotuarëve në Shkollat Rostovic, Ratishe, Kodrali.</t>
  </si>
  <si>
    <t xml:space="preserve">Ndërtimi  dhe asfaltimi i rrugës Muharrem Lata  </t>
  </si>
  <si>
    <t>Elektrifikimi i Bjeshkës së Madhe faza II</t>
  </si>
  <si>
    <t>Tabela: 3.2   Financimi vjetor i investimeve kapitale komunale për vitin 2024/2026</t>
  </si>
  <si>
    <t>Ndërtimi i Objektëve memoriale të Dëshmorëve të kombit në fshatin Llukë e epërme, Drenoc, Kodrali, Maznike etj.</t>
  </si>
  <si>
    <t>Ndërtimi i Kanalizmit në rrugen Elena Gjika.</t>
  </si>
  <si>
    <t>Total 2026</t>
  </si>
  <si>
    <t>Paga dhe meditje 2025</t>
  </si>
  <si>
    <t xml:space="preserve">  Planifikimi I pagave per vitet 2024-2026</t>
  </si>
  <si>
    <t>Tabela 1. Numri i punëtorëve në Komunën përkatëse për vitin 2024</t>
  </si>
  <si>
    <t>Korniza Afatmesme e Shpenzimeve me Qarkoren Buxhetore 2024/02</t>
  </si>
  <si>
    <t xml:space="preserve">Vlersimet  e hershme për vitin 2026( propozimi) </t>
  </si>
  <si>
    <t>Paga dhe meditje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</si>
</sst>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rgb="FF0070C0"/>
      <name val="Times New Roman"/>
      <family val="1"/>
    </font>
    <font>
      <b/>
      <sz val="12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6"/>
      <name val="Times New Roman"/>
      <family val="1"/>
    </font>
    <font>
      <b/>
      <sz val="12"/>
      <name val="Times New Roman"/>
      <family val="1"/>
    </font>
    <font>
      <b/>
      <sz val="20"/>
      <name val="Times New Roman"/>
      <family val="1"/>
    </font>
    <font>
      <sz val="20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sz val="12"/>
      <color rgb="FF0070C0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b/>
      <u/>
      <sz val="10"/>
      <color theme="1"/>
      <name val="Tahoma"/>
      <family val="2"/>
    </font>
    <font>
      <sz val="8"/>
      <name val="Tahoma"/>
      <family val="2"/>
    </font>
    <font>
      <sz val="12"/>
      <color rgb="FF000000"/>
      <name val="Times New Roman"/>
      <family val="1"/>
    </font>
    <font>
      <sz val="14"/>
      <name val="Times New Roman"/>
      <family val="1"/>
    </font>
    <font>
      <u/>
      <sz val="11"/>
      <color theme="10"/>
      <name val="Calibri"/>
      <family val="2"/>
      <scheme val="minor"/>
    </font>
    <font>
      <sz val="12"/>
      <name val="Calibri"/>
      <family val="2"/>
    </font>
    <font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5" fillId="0" borderId="0" applyNumberFormat="0" applyFill="0" applyBorder="0" applyAlignment="0" applyProtection="0"/>
  </cellStyleXfs>
  <cellXfs count="279">
    <xf numFmtId="0" fontId="0" fillId="0" borderId="0" xfId="0"/>
    <xf numFmtId="0" fontId="2" fillId="0" borderId="0" xfId="0" applyFont="1"/>
    <xf numFmtId="43" fontId="2" fillId="0" borderId="0" xfId="0" applyNumberFormat="1" applyFont="1"/>
    <xf numFmtId="43" fontId="2" fillId="0" borderId="0" xfId="1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1" xfId="0" applyFont="1" applyBorder="1"/>
    <xf numFmtId="0" fontId="7" fillId="0" borderId="2" xfId="0" applyFont="1" applyBorder="1"/>
    <xf numFmtId="0" fontId="7" fillId="0" borderId="5" xfId="0" applyFont="1" applyBorder="1"/>
    <xf numFmtId="0" fontId="7" fillId="0" borderId="17" xfId="0" applyFont="1" applyBorder="1"/>
    <xf numFmtId="43" fontId="6" fillId="0" borderId="18" xfId="1" applyFont="1" applyBorder="1"/>
    <xf numFmtId="43" fontId="6" fillId="0" borderId="19" xfId="1" applyFont="1" applyBorder="1"/>
    <xf numFmtId="43" fontId="6" fillId="0" borderId="20" xfId="1" applyFont="1" applyBorder="1"/>
    <xf numFmtId="0" fontId="7" fillId="0" borderId="21" xfId="0" applyFont="1" applyBorder="1"/>
    <xf numFmtId="43" fontId="6" fillId="0" borderId="10" xfId="1" applyFont="1" applyBorder="1"/>
    <xf numFmtId="43" fontId="6" fillId="0" borderId="11" xfId="1" applyFont="1" applyBorder="1"/>
    <xf numFmtId="43" fontId="6" fillId="0" borderId="22" xfId="1" applyFont="1" applyBorder="1"/>
    <xf numFmtId="0" fontId="7" fillId="0" borderId="23" xfId="0" applyFont="1" applyBorder="1"/>
    <xf numFmtId="43" fontId="6" fillId="0" borderId="13" xfId="1" applyFont="1" applyBorder="1"/>
    <xf numFmtId="43" fontId="6" fillId="0" borderId="14" xfId="1" applyFont="1" applyBorder="1"/>
    <xf numFmtId="43" fontId="6" fillId="0" borderId="24" xfId="1" applyFont="1" applyBorder="1"/>
    <xf numFmtId="0" fontId="7" fillId="0" borderId="4" xfId="0" applyFont="1" applyBorder="1"/>
    <xf numFmtId="43" fontId="8" fillId="0" borderId="1" xfId="1" applyFont="1" applyBorder="1"/>
    <xf numFmtId="43" fontId="8" fillId="0" borderId="4" xfId="1" applyFont="1" applyBorder="1"/>
    <xf numFmtId="0" fontId="7" fillId="0" borderId="25" xfId="0" applyFont="1" applyBorder="1"/>
    <xf numFmtId="43" fontId="6" fillId="0" borderId="26" xfId="1" applyFont="1" applyBorder="1"/>
    <xf numFmtId="43" fontId="6" fillId="0" borderId="27" xfId="1" applyFont="1" applyBorder="1"/>
    <xf numFmtId="43" fontId="6" fillId="0" borderId="28" xfId="1" applyFont="1" applyBorder="1"/>
    <xf numFmtId="164" fontId="10" fillId="0" borderId="0" xfId="1" applyNumberFormat="1" applyFont="1"/>
    <xf numFmtId="43" fontId="10" fillId="0" borderId="0" xfId="1" applyNumberFormat="1" applyFont="1"/>
    <xf numFmtId="164" fontId="12" fillId="0" borderId="11" xfId="1" applyNumberFormat="1" applyFont="1" applyBorder="1"/>
    <xf numFmtId="0" fontId="12" fillId="0" borderId="11" xfId="0" applyFont="1" applyFill="1" applyBorder="1" applyAlignment="1">
      <alignment horizontal="center" vertical="center"/>
    </xf>
    <xf numFmtId="43" fontId="12" fillId="0" borderId="11" xfId="1" applyNumberFormat="1" applyFont="1" applyBorder="1"/>
    <xf numFmtId="43" fontId="13" fillId="0" borderId="11" xfId="1" applyNumberFormat="1" applyFont="1" applyBorder="1"/>
    <xf numFmtId="164" fontId="12" fillId="3" borderId="11" xfId="1" applyNumberFormat="1" applyFont="1" applyFill="1" applyBorder="1"/>
    <xf numFmtId="164" fontId="11" fillId="3" borderId="11" xfId="1" applyNumberFormat="1" applyFont="1" applyFill="1" applyBorder="1"/>
    <xf numFmtId="164" fontId="12" fillId="3" borderId="11" xfId="1" applyNumberFormat="1" applyFont="1" applyFill="1" applyBorder="1" applyAlignment="1">
      <alignment horizontal="center"/>
    </xf>
    <xf numFmtId="43" fontId="12" fillId="3" borderId="11" xfId="1" applyNumberFormat="1" applyFont="1" applyFill="1" applyBorder="1"/>
    <xf numFmtId="43" fontId="9" fillId="0" borderId="0" xfId="0" applyNumberFormat="1" applyFont="1"/>
    <xf numFmtId="43" fontId="1" fillId="0" borderId="0" xfId="1" applyNumberFormat="1" applyFont="1"/>
    <xf numFmtId="43" fontId="1" fillId="0" borderId="0" xfId="0" applyNumberFormat="1" applyFont="1"/>
    <xf numFmtId="43" fontId="0" fillId="0" borderId="0" xfId="0" applyNumberFormat="1" applyFont="1"/>
    <xf numFmtId="43" fontId="3" fillId="0" borderId="0" xfId="0" applyNumberFormat="1" applyFont="1"/>
    <xf numFmtId="0" fontId="16" fillId="0" borderId="11" xfId="0" applyFont="1" applyFill="1" applyBorder="1" applyAlignment="1">
      <alignment horizontal="center" vertical="center"/>
    </xf>
    <xf numFmtId="164" fontId="16" fillId="3" borderId="11" xfId="1" applyNumberFormat="1" applyFont="1" applyFill="1" applyBorder="1"/>
    <xf numFmtId="0" fontId="17" fillId="0" borderId="0" xfId="0" applyFont="1"/>
    <xf numFmtId="43" fontId="17" fillId="0" borderId="0" xfId="1" applyFont="1"/>
    <xf numFmtId="164" fontId="20" fillId="0" borderId="0" xfId="1" applyNumberFormat="1" applyFont="1"/>
    <xf numFmtId="164" fontId="21" fillId="0" borderId="0" xfId="1" applyNumberFormat="1" applyFont="1"/>
    <xf numFmtId="164" fontId="21" fillId="0" borderId="0" xfId="1" applyNumberFormat="1" applyFont="1" applyAlignment="1">
      <alignment horizontal="center"/>
    </xf>
    <xf numFmtId="43" fontId="21" fillId="0" borderId="0" xfId="1" applyNumberFormat="1" applyFont="1"/>
    <xf numFmtId="0" fontId="18" fillId="0" borderId="0" xfId="0" applyFont="1" applyBorder="1"/>
    <xf numFmtId="0" fontId="19" fillId="0" borderId="0" xfId="0" applyFont="1" applyBorder="1"/>
    <xf numFmtId="164" fontId="12" fillId="0" borderId="10" xfId="1" applyNumberFormat="1" applyFont="1" applyBorder="1"/>
    <xf numFmtId="43" fontId="12" fillId="0" borderId="22" xfId="1" applyNumberFormat="1" applyFont="1" applyBorder="1"/>
    <xf numFmtId="164" fontId="12" fillId="3" borderId="10" xfId="1" applyNumberFormat="1" applyFont="1" applyFill="1" applyBorder="1"/>
    <xf numFmtId="43" fontId="12" fillId="3" borderId="22" xfId="1" applyNumberFormat="1" applyFont="1" applyFill="1" applyBorder="1"/>
    <xf numFmtId="164" fontId="12" fillId="0" borderId="8" xfId="1" applyNumberFormat="1" applyFont="1" applyBorder="1"/>
    <xf numFmtId="164" fontId="12" fillId="0" borderId="9" xfId="1" applyNumberFormat="1" applyFont="1" applyBorder="1"/>
    <xf numFmtId="0" fontId="16" fillId="0" borderId="9" xfId="0" applyFont="1" applyFill="1" applyBorder="1" applyAlignment="1">
      <alignment horizontal="center" vertical="center"/>
    </xf>
    <xf numFmtId="43" fontId="12" fillId="0" borderId="9" xfId="1" applyNumberFormat="1" applyFont="1" applyBorder="1"/>
    <xf numFmtId="43" fontId="12" fillId="0" borderId="29" xfId="1" applyNumberFormat="1" applyFont="1" applyBorder="1"/>
    <xf numFmtId="164" fontId="11" fillId="2" borderId="1" xfId="1" applyNumberFormat="1" applyFont="1" applyFill="1" applyBorder="1"/>
    <xf numFmtId="164" fontId="11" fillId="2" borderId="2" xfId="1" applyNumberFormat="1" applyFont="1" applyFill="1" applyBorder="1"/>
    <xf numFmtId="164" fontId="15" fillId="2" borderId="2" xfId="1" applyNumberFormat="1" applyFont="1" applyFill="1" applyBorder="1"/>
    <xf numFmtId="164" fontId="11" fillId="2" borderId="2" xfId="1" applyNumberFormat="1" applyFont="1" applyFill="1" applyBorder="1" applyAlignment="1">
      <alignment horizontal="center" wrapText="1"/>
    </xf>
    <xf numFmtId="43" fontId="11" fillId="2" borderId="2" xfId="1" applyNumberFormat="1" applyFont="1" applyFill="1" applyBorder="1" applyAlignment="1">
      <alignment wrapText="1"/>
    </xf>
    <xf numFmtId="43" fontId="11" fillId="2" borderId="5" xfId="1" applyNumberFormat="1" applyFont="1" applyFill="1" applyBorder="1"/>
    <xf numFmtId="43" fontId="12" fillId="0" borderId="24" xfId="1" applyNumberFormat="1" applyFont="1" applyBorder="1"/>
    <xf numFmtId="164" fontId="11" fillId="2" borderId="26" xfId="1" applyNumberFormat="1" applyFont="1" applyFill="1" applyBorder="1"/>
    <xf numFmtId="164" fontId="11" fillId="2" borderId="27" xfId="1" applyNumberFormat="1" applyFont="1" applyFill="1" applyBorder="1"/>
    <xf numFmtId="164" fontId="15" fillId="2" borderId="27" xfId="1" applyNumberFormat="1" applyFont="1" applyFill="1" applyBorder="1"/>
    <xf numFmtId="164" fontId="11" fillId="2" borderId="27" xfId="1" applyNumberFormat="1" applyFont="1" applyFill="1" applyBorder="1" applyAlignment="1">
      <alignment horizontal="center" wrapText="1"/>
    </xf>
    <xf numFmtId="43" fontId="11" fillId="2" borderId="27" xfId="1" applyNumberFormat="1" applyFont="1" applyFill="1" applyBorder="1" applyAlignment="1">
      <alignment wrapText="1"/>
    </xf>
    <xf numFmtId="43" fontId="11" fillId="2" borderId="28" xfId="1" applyNumberFormat="1" applyFont="1" applyFill="1" applyBorder="1"/>
    <xf numFmtId="164" fontId="11" fillId="2" borderId="7" xfId="1" applyNumberFormat="1" applyFont="1" applyFill="1" applyBorder="1" applyAlignment="1"/>
    <xf numFmtId="164" fontId="11" fillId="2" borderId="30" xfId="1" applyNumberFormat="1" applyFont="1" applyFill="1" applyBorder="1" applyAlignment="1"/>
    <xf numFmtId="164" fontId="15" fillId="2" borderId="30" xfId="1" applyNumberFormat="1" applyFont="1" applyFill="1" applyBorder="1" applyAlignment="1">
      <alignment wrapText="1"/>
    </xf>
    <xf numFmtId="164" fontId="11" fillId="2" borderId="30" xfId="1" applyNumberFormat="1" applyFont="1" applyFill="1" applyBorder="1" applyAlignment="1">
      <alignment wrapText="1"/>
    </xf>
    <xf numFmtId="164" fontId="12" fillId="0" borderId="13" xfId="1" applyNumberFormat="1" applyFont="1" applyBorder="1"/>
    <xf numFmtId="164" fontId="12" fillId="0" borderId="14" xfId="1" applyNumberFormat="1" applyFont="1" applyBorder="1"/>
    <xf numFmtId="0" fontId="16" fillId="0" borderId="14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164" fontId="11" fillId="4" borderId="7" xfId="1" applyNumberFormat="1" applyFont="1" applyFill="1" applyBorder="1"/>
    <xf numFmtId="164" fontId="11" fillId="4" borderId="30" xfId="1" applyNumberFormat="1" applyFont="1" applyFill="1" applyBorder="1"/>
    <xf numFmtId="164" fontId="11" fillId="4" borderId="6" xfId="1" applyNumberFormat="1" applyFont="1" applyFill="1" applyBorder="1"/>
    <xf numFmtId="164" fontId="11" fillId="4" borderId="1" xfId="1" applyNumberFormat="1" applyFont="1" applyFill="1" applyBorder="1" applyAlignment="1"/>
    <xf numFmtId="43" fontId="11" fillId="4" borderId="2" xfId="1" applyNumberFormat="1" applyFont="1" applyFill="1" applyBorder="1"/>
    <xf numFmtId="43" fontId="11" fillId="4" borderId="5" xfId="1" applyNumberFormat="1" applyFont="1" applyFill="1" applyBorder="1"/>
    <xf numFmtId="0" fontId="28" fillId="0" borderId="0" xfId="0" applyFont="1"/>
    <xf numFmtId="0" fontId="8" fillId="0" borderId="4" xfId="0" applyFont="1" applyBorder="1"/>
    <xf numFmtId="43" fontId="8" fillId="0" borderId="3" xfId="1" applyFont="1" applyBorder="1"/>
    <xf numFmtId="0" fontId="0" fillId="0" borderId="0" xfId="0" applyAlignment="1">
      <alignment horizontal="center"/>
    </xf>
    <xf numFmtId="43" fontId="0" fillId="0" borderId="0" xfId="1" applyFont="1" applyAlignment="1">
      <alignment horizontal="right"/>
    </xf>
    <xf numFmtId="0" fontId="14" fillId="0" borderId="0" xfId="0" applyFont="1"/>
    <xf numFmtId="0" fontId="28" fillId="0" borderId="11" xfId="0" applyFont="1" applyBorder="1" applyAlignment="1">
      <alignment horizontal="center"/>
    </xf>
    <xf numFmtId="43" fontId="28" fillId="0" borderId="11" xfId="1" applyFont="1" applyBorder="1" applyAlignment="1">
      <alignment horizontal="right"/>
    </xf>
    <xf numFmtId="43" fontId="14" fillId="0" borderId="11" xfId="1" applyFont="1" applyBorder="1" applyAlignment="1">
      <alignment horizontal="right"/>
    </xf>
    <xf numFmtId="0" fontId="28" fillId="0" borderId="1" xfId="0" applyFont="1" applyBorder="1" applyAlignment="1">
      <alignment horizontal="left" wrapText="1"/>
    </xf>
    <xf numFmtId="0" fontId="28" fillId="0" borderId="2" xfId="0" applyFont="1" applyBorder="1" applyAlignment="1">
      <alignment horizontal="left" wrapText="1"/>
    </xf>
    <xf numFmtId="0" fontId="14" fillId="0" borderId="5" xfId="0" applyFont="1" applyBorder="1" applyAlignment="1">
      <alignment horizontal="left" wrapText="1"/>
    </xf>
    <xf numFmtId="0" fontId="28" fillId="0" borderId="0" xfId="0" applyFont="1" applyAlignment="1">
      <alignment horizontal="center"/>
    </xf>
    <xf numFmtId="43" fontId="28" fillId="0" borderId="0" xfId="1" applyFont="1" applyAlignment="1">
      <alignment horizontal="right"/>
    </xf>
    <xf numFmtId="43" fontId="14" fillId="0" borderId="0" xfId="1" applyFont="1" applyAlignment="1">
      <alignment horizontal="right"/>
    </xf>
    <xf numFmtId="0" fontId="29" fillId="0" borderId="0" xfId="0" applyFont="1"/>
    <xf numFmtId="0" fontId="7" fillId="0" borderId="0" xfId="0" applyFont="1"/>
    <xf numFmtId="0" fontId="9" fillId="0" borderId="0" xfId="0" applyFont="1"/>
    <xf numFmtId="0" fontId="18" fillId="0" borderId="0" xfId="0" applyFont="1"/>
    <xf numFmtId="43" fontId="18" fillId="0" borderId="0" xfId="0" applyNumberFormat="1" applyFont="1"/>
    <xf numFmtId="164" fontId="27" fillId="0" borderId="11" xfId="1" applyNumberFormat="1" applyFont="1" applyBorder="1"/>
    <xf numFmtId="0" fontId="27" fillId="0" borderId="11" xfId="0" applyFont="1" applyFill="1" applyBorder="1" applyAlignment="1">
      <alignment horizontal="center" vertical="center"/>
    </xf>
    <xf numFmtId="43" fontId="27" fillId="0" borderId="11" xfId="1" applyNumberFormat="1" applyFont="1" applyBorder="1"/>
    <xf numFmtId="43" fontId="27" fillId="0" borderId="22" xfId="1" applyNumberFormat="1" applyFont="1" applyBorder="1"/>
    <xf numFmtId="164" fontId="27" fillId="0" borderId="10" xfId="1" applyNumberFormat="1" applyFont="1" applyBorder="1"/>
    <xf numFmtId="164" fontId="27" fillId="0" borderId="13" xfId="1" applyNumberFormat="1" applyFont="1" applyBorder="1"/>
    <xf numFmtId="164" fontId="27" fillId="0" borderId="14" xfId="1" applyNumberFormat="1" applyFont="1" applyBorder="1"/>
    <xf numFmtId="0" fontId="27" fillId="0" borderId="14" xfId="0" applyFont="1" applyFill="1" applyBorder="1" applyAlignment="1">
      <alignment horizontal="center" vertical="center"/>
    </xf>
    <xf numFmtId="43" fontId="27" fillId="0" borderId="14" xfId="1" applyNumberFormat="1" applyFont="1" applyBorder="1"/>
    <xf numFmtId="43" fontId="27" fillId="0" borderId="24" xfId="1" applyNumberFormat="1" applyFont="1" applyBorder="1"/>
    <xf numFmtId="0" fontId="31" fillId="0" borderId="0" xfId="0" applyFont="1" applyBorder="1"/>
    <xf numFmtId="43" fontId="32" fillId="0" borderId="0" xfId="1" applyFont="1" applyBorder="1"/>
    <xf numFmtId="43" fontId="31" fillId="0" borderId="0" xfId="1" applyFont="1" applyBorder="1"/>
    <xf numFmtId="43" fontId="32" fillId="0" borderId="0" xfId="0" applyNumberFormat="1" applyFont="1" applyBorder="1"/>
    <xf numFmtId="164" fontId="27" fillId="3" borderId="10" xfId="1" applyNumberFormat="1" applyFont="1" applyFill="1" applyBorder="1"/>
    <xf numFmtId="164" fontId="23" fillId="3" borderId="11" xfId="1" applyNumberFormat="1" applyFont="1" applyFill="1" applyBorder="1"/>
    <xf numFmtId="164" fontId="27" fillId="3" borderId="11" xfId="1" applyNumberFormat="1" applyFont="1" applyFill="1" applyBorder="1"/>
    <xf numFmtId="164" fontId="27" fillId="3" borderId="11" xfId="1" applyNumberFormat="1" applyFont="1" applyFill="1" applyBorder="1" applyAlignment="1">
      <alignment horizontal="center"/>
    </xf>
    <xf numFmtId="43" fontId="27" fillId="3" borderId="11" xfId="1" applyNumberFormat="1" applyFont="1" applyFill="1" applyBorder="1"/>
    <xf numFmtId="43" fontId="27" fillId="3" borderId="22" xfId="1" applyNumberFormat="1" applyFont="1" applyFill="1" applyBorder="1"/>
    <xf numFmtId="0" fontId="32" fillId="0" borderId="0" xfId="0" applyFont="1" applyBorder="1"/>
    <xf numFmtId="0" fontId="33" fillId="0" borderId="0" xfId="0" applyFont="1"/>
    <xf numFmtId="43" fontId="33" fillId="0" borderId="0" xfId="1" applyFont="1"/>
    <xf numFmtId="164" fontId="23" fillId="4" borderId="7" xfId="1" applyNumberFormat="1" applyFont="1" applyFill="1" applyBorder="1"/>
    <xf numFmtId="164" fontId="23" fillId="4" borderId="30" xfId="1" applyNumberFormat="1" applyFont="1" applyFill="1" applyBorder="1"/>
    <xf numFmtId="164" fontId="23" fillId="4" borderId="6" xfId="1" applyNumberFormat="1" applyFont="1" applyFill="1" applyBorder="1"/>
    <xf numFmtId="164" fontId="23" fillId="4" borderId="1" xfId="1" applyNumberFormat="1" applyFont="1" applyFill="1" applyBorder="1" applyAlignment="1"/>
    <xf numFmtId="43" fontId="23" fillId="4" borderId="2" xfId="1" applyNumberFormat="1" applyFont="1" applyFill="1" applyBorder="1"/>
    <xf numFmtId="43" fontId="23" fillId="4" borderId="5" xfId="1" applyNumberFormat="1" applyFont="1" applyFill="1" applyBorder="1"/>
    <xf numFmtId="164" fontId="23" fillId="2" borderId="7" xfId="1" applyNumberFormat="1" applyFont="1" applyFill="1" applyBorder="1" applyAlignment="1"/>
    <xf numFmtId="164" fontId="23" fillId="2" borderId="30" xfId="1" applyNumberFormat="1" applyFont="1" applyFill="1" applyBorder="1" applyAlignment="1"/>
    <xf numFmtId="164" fontId="23" fillId="2" borderId="30" xfId="1" applyNumberFormat="1" applyFont="1" applyFill="1" applyBorder="1" applyAlignment="1">
      <alignment wrapText="1"/>
    </xf>
    <xf numFmtId="164" fontId="23" fillId="2" borderId="1" xfId="1" applyNumberFormat="1" applyFont="1" applyFill="1" applyBorder="1"/>
    <xf numFmtId="164" fontId="23" fillId="2" borderId="2" xfId="1" applyNumberFormat="1" applyFont="1" applyFill="1" applyBorder="1"/>
    <xf numFmtId="164" fontId="27" fillId="0" borderId="8" xfId="1" applyNumberFormat="1" applyFont="1" applyBorder="1"/>
    <xf numFmtId="164" fontId="27" fillId="0" borderId="9" xfId="1" applyNumberFormat="1" applyFont="1" applyBorder="1"/>
    <xf numFmtId="0" fontId="27" fillId="0" borderId="9" xfId="0" applyFont="1" applyFill="1" applyBorder="1" applyAlignment="1">
      <alignment horizontal="center" vertical="center"/>
    </xf>
    <xf numFmtId="43" fontId="27" fillId="0" borderId="9" xfId="1" applyNumberFormat="1" applyFont="1" applyBorder="1"/>
    <xf numFmtId="0" fontId="27" fillId="0" borderId="12" xfId="0" applyFont="1" applyFill="1" applyBorder="1" applyAlignment="1">
      <alignment horizontal="center" vertical="center"/>
    </xf>
    <xf numFmtId="43" fontId="34" fillId="0" borderId="11" xfId="1" applyNumberFormat="1" applyFont="1" applyBorder="1"/>
    <xf numFmtId="43" fontId="27" fillId="3" borderId="9" xfId="1" applyNumberFormat="1" applyFont="1" applyFill="1" applyBorder="1"/>
    <xf numFmtId="43" fontId="27" fillId="3" borderId="29" xfId="1" applyNumberFormat="1" applyFont="1" applyFill="1" applyBorder="1"/>
    <xf numFmtId="164" fontId="27" fillId="0" borderId="13" xfId="1" applyNumberFormat="1" applyFont="1" applyBorder="1" applyAlignment="1">
      <alignment horizontal="left"/>
    </xf>
    <xf numFmtId="164" fontId="27" fillId="0" borderId="14" xfId="1" applyNumberFormat="1" applyFont="1" applyBorder="1" applyAlignment="1">
      <alignment horizontal="left"/>
    </xf>
    <xf numFmtId="0" fontId="27" fillId="0" borderId="14" xfId="0" applyFont="1" applyFill="1" applyBorder="1" applyAlignment="1">
      <alignment horizontal="left" vertical="center"/>
    </xf>
    <xf numFmtId="164" fontId="23" fillId="4" borderId="7" xfId="1" applyNumberFormat="1" applyFont="1" applyFill="1" applyBorder="1" applyAlignment="1">
      <alignment horizontal="left"/>
    </xf>
    <xf numFmtId="164" fontId="23" fillId="4" borderId="30" xfId="1" applyNumberFormat="1" applyFont="1" applyFill="1" applyBorder="1" applyAlignment="1">
      <alignment horizontal="left"/>
    </xf>
    <xf numFmtId="164" fontId="23" fillId="4" borderId="6" xfId="1" applyNumberFormat="1" applyFont="1" applyFill="1" applyBorder="1" applyAlignment="1">
      <alignment horizontal="left"/>
    </xf>
    <xf numFmtId="164" fontId="23" fillId="4" borderId="3" xfId="1" applyNumberFormat="1" applyFont="1" applyFill="1" applyBorder="1" applyAlignment="1"/>
    <xf numFmtId="0" fontId="35" fillId="0" borderId="0" xfId="0" applyFont="1"/>
    <xf numFmtId="0" fontId="0" fillId="0" borderId="33" xfId="0" applyBorder="1"/>
    <xf numFmtId="0" fontId="0" fillId="0" borderId="15" xfId="0" applyBorder="1"/>
    <xf numFmtId="0" fontId="0" fillId="0" borderId="34" xfId="0" applyBorder="1"/>
    <xf numFmtId="0" fontId="14" fillId="0" borderId="7" xfId="0" applyFont="1" applyBorder="1"/>
    <xf numFmtId="0" fontId="14" fillId="0" borderId="6" xfId="0" applyFont="1" applyBorder="1"/>
    <xf numFmtId="43" fontId="14" fillId="0" borderId="4" xfId="0" applyNumberFormat="1" applyFont="1" applyBorder="1"/>
    <xf numFmtId="0" fontId="0" fillId="0" borderId="35" xfId="0" applyBorder="1"/>
    <xf numFmtId="0" fontId="0" fillId="0" borderId="36" xfId="0" applyBorder="1"/>
    <xf numFmtId="43" fontId="0" fillId="0" borderId="20" xfId="1" applyFont="1" applyBorder="1"/>
    <xf numFmtId="0" fontId="0" fillId="0" borderId="37" xfId="0" applyBorder="1"/>
    <xf numFmtId="43" fontId="0" fillId="0" borderId="22" xfId="1" applyFont="1" applyBorder="1"/>
    <xf numFmtId="0" fontId="0" fillId="0" borderId="38" xfId="0" applyBorder="1"/>
    <xf numFmtId="43" fontId="0" fillId="0" borderId="24" xfId="1" applyFont="1" applyBorder="1"/>
    <xf numFmtId="0" fontId="0" fillId="0" borderId="31" xfId="0" applyBorder="1"/>
    <xf numFmtId="0" fontId="0" fillId="0" borderId="16" xfId="0" applyBorder="1"/>
    <xf numFmtId="0" fontId="35" fillId="0" borderId="7" xfId="0" applyFont="1" applyBorder="1"/>
    <xf numFmtId="0" fontId="35" fillId="0" borderId="30" xfId="0" applyFont="1" applyBorder="1"/>
    <xf numFmtId="43" fontId="35" fillId="0" borderId="4" xfId="1" applyFont="1" applyBorder="1"/>
    <xf numFmtId="0" fontId="36" fillId="0" borderId="0" xfId="0" applyFont="1" applyAlignment="1">
      <alignment vertical="center"/>
    </xf>
    <xf numFmtId="0" fontId="30" fillId="0" borderId="0" xfId="0" applyFont="1"/>
    <xf numFmtId="0" fontId="37" fillId="0" borderId="0" xfId="0" applyFont="1" applyAlignment="1">
      <alignment vertical="center"/>
    </xf>
    <xf numFmtId="0" fontId="38" fillId="0" borderId="11" xfId="0" applyFont="1" applyBorder="1" applyAlignment="1">
      <alignment horizontal="center" vertical="center" wrapText="1"/>
    </xf>
    <xf numFmtId="0" fontId="38" fillId="0" borderId="11" xfId="0" applyFont="1" applyFill="1" applyBorder="1" applyAlignment="1">
      <alignment horizontal="center" vertical="center" wrapText="1"/>
    </xf>
    <xf numFmtId="0" fontId="39" fillId="0" borderId="11" xfId="0" applyFont="1" applyBorder="1" applyAlignment="1">
      <alignment horizontal="center" vertical="center" wrapText="1"/>
    </xf>
    <xf numFmtId="0" fontId="37" fillId="0" borderId="11" xfId="0" applyFont="1" applyBorder="1" applyAlignment="1">
      <alignment vertical="center" wrapText="1"/>
    </xf>
    <xf numFmtId="4" fontId="9" fillId="0" borderId="11" xfId="0" applyNumberFormat="1" applyFont="1" applyBorder="1"/>
    <xf numFmtId="43" fontId="37" fillId="0" borderId="39" xfId="1" applyFont="1" applyFill="1" applyBorder="1" applyAlignment="1">
      <alignment vertical="center" wrapText="1"/>
    </xf>
    <xf numFmtId="0" fontId="38" fillId="0" borderId="0" xfId="0" applyFont="1" applyAlignment="1">
      <alignment vertical="center"/>
    </xf>
    <xf numFmtId="4" fontId="0" fillId="0" borderId="0" xfId="0" applyNumberFormat="1" applyFill="1" applyBorder="1"/>
    <xf numFmtId="0" fontId="38" fillId="0" borderId="11" xfId="0" applyFont="1" applyBorder="1" applyAlignment="1">
      <alignment vertical="center" wrapText="1"/>
    </xf>
    <xf numFmtId="0" fontId="40" fillId="0" borderId="11" xfId="0" applyFont="1" applyBorder="1" applyAlignment="1">
      <alignment vertical="center" wrapText="1"/>
    </xf>
    <xf numFmtId="43" fontId="40" fillId="0" borderId="11" xfId="1" applyFont="1" applyBorder="1" applyAlignment="1">
      <alignment horizontal="right" vertical="center" wrapText="1"/>
    </xf>
    <xf numFmtId="4" fontId="40" fillId="0" borderId="11" xfId="0" applyNumberFormat="1" applyFont="1" applyBorder="1" applyAlignment="1">
      <alignment vertical="center" wrapText="1"/>
    </xf>
    <xf numFmtId="0" fontId="38" fillId="0" borderId="11" xfId="0" applyFont="1" applyBorder="1" applyAlignment="1">
      <alignment horizontal="center" vertical="center"/>
    </xf>
    <xf numFmtId="0" fontId="0" fillId="0" borderId="11" xfId="0" applyBorder="1"/>
    <xf numFmtId="4" fontId="0" fillId="0" borderId="11" xfId="0" applyNumberFormat="1" applyBorder="1"/>
    <xf numFmtId="0" fontId="8" fillId="0" borderId="0" xfId="0" applyFont="1"/>
    <xf numFmtId="0" fontId="0" fillId="0" borderId="0" xfId="0" applyBorder="1"/>
    <xf numFmtId="0" fontId="38" fillId="0" borderId="0" xfId="0" applyFont="1" applyAlignment="1">
      <alignment vertical="center" wrapText="1"/>
    </xf>
    <xf numFmtId="43" fontId="40" fillId="0" borderId="39" xfId="1" applyFont="1" applyFill="1" applyBorder="1" applyAlignment="1">
      <alignment vertical="center" wrapText="1"/>
    </xf>
    <xf numFmtId="43" fontId="42" fillId="0" borderId="39" xfId="1" applyFont="1" applyFill="1" applyBorder="1" applyAlignment="1">
      <alignment vertical="center" wrapText="1"/>
    </xf>
    <xf numFmtId="43" fontId="11" fillId="2" borderId="5" xfId="1" applyNumberFormat="1" applyFont="1" applyFill="1" applyBorder="1" applyAlignment="1">
      <alignment wrapText="1"/>
    </xf>
    <xf numFmtId="0" fontId="0" fillId="0" borderId="7" xfId="0" applyBorder="1"/>
    <xf numFmtId="0" fontId="36" fillId="0" borderId="0" xfId="0" applyFont="1" applyAlignment="1">
      <alignment horizontal="center" vertical="center" wrapText="1"/>
    </xf>
    <xf numFmtId="164" fontId="11" fillId="2" borderId="1" xfId="1" applyNumberFormat="1" applyFont="1" applyFill="1" applyBorder="1" applyAlignment="1">
      <alignment horizontal="left" vertical="center" wrapText="1"/>
    </xf>
    <xf numFmtId="49" fontId="12" fillId="0" borderId="8" xfId="1" applyNumberFormat="1" applyFont="1" applyBorder="1"/>
    <xf numFmtId="49" fontId="12" fillId="0" borderId="10" xfId="1" applyNumberFormat="1" applyFont="1" applyBorder="1"/>
    <xf numFmtId="0" fontId="27" fillId="0" borderId="32" xfId="0" applyFont="1" applyFill="1" applyBorder="1" applyAlignment="1">
      <alignment horizontal="center" vertical="center"/>
    </xf>
    <xf numFmtId="0" fontId="14" fillId="0" borderId="40" xfId="0" applyFont="1" applyBorder="1" applyAlignment="1">
      <alignment horizontal="center"/>
    </xf>
    <xf numFmtId="0" fontId="0" fillId="0" borderId="6" xfId="0" applyBorder="1"/>
    <xf numFmtId="43" fontId="0" fillId="0" borderId="0" xfId="1" applyFont="1"/>
    <xf numFmtId="0" fontId="33" fillId="0" borderId="11" xfId="0" applyFont="1" applyBorder="1" applyAlignment="1" applyProtection="1">
      <alignment horizontal="left" vertical="top" wrapText="1"/>
    </xf>
    <xf numFmtId="43" fontId="11" fillId="6" borderId="11" xfId="1" applyNumberFormat="1" applyFont="1" applyFill="1" applyBorder="1" applyProtection="1"/>
    <xf numFmtId="43" fontId="12" fillId="0" borderId="11" xfId="1" applyNumberFormat="1" applyFont="1" applyBorder="1" applyProtection="1"/>
    <xf numFmtId="43" fontId="9" fillId="0" borderId="11" xfId="1" applyNumberFormat="1" applyFont="1" applyFill="1" applyBorder="1" applyProtection="1"/>
    <xf numFmtId="43" fontId="9" fillId="0" borderId="11" xfId="1" applyNumberFormat="1" applyFont="1" applyBorder="1" applyProtection="1"/>
    <xf numFmtId="43" fontId="18" fillId="6" borderId="11" xfId="1" applyNumberFormat="1" applyFont="1" applyFill="1" applyBorder="1" applyProtection="1"/>
    <xf numFmtId="0" fontId="33" fillId="7" borderId="11" xfId="0" applyFont="1" applyFill="1" applyBorder="1" applyAlignment="1" applyProtection="1">
      <alignment horizontal="left" vertical="top" wrapText="1"/>
    </xf>
    <xf numFmtId="0" fontId="27" fillId="0" borderId="11" xfId="0" applyFont="1" applyBorder="1" applyAlignment="1" applyProtection="1">
      <alignment horizontal="right"/>
    </xf>
    <xf numFmtId="0" fontId="27" fillId="7" borderId="11" xfId="0" applyFont="1" applyFill="1" applyBorder="1" applyAlignment="1" applyProtection="1">
      <alignment horizontal="right"/>
    </xf>
    <xf numFmtId="43" fontId="9" fillId="7" borderId="11" xfId="1" applyNumberFormat="1" applyFont="1" applyFill="1" applyBorder="1" applyProtection="1"/>
    <xf numFmtId="0" fontId="9" fillId="7" borderId="11" xfId="0" applyFont="1" applyFill="1" applyBorder="1" applyProtection="1"/>
    <xf numFmtId="0" fontId="9" fillId="7" borderId="11" xfId="0" applyFont="1" applyFill="1" applyBorder="1" applyAlignment="1" applyProtection="1">
      <alignment wrapText="1"/>
    </xf>
    <xf numFmtId="43" fontId="9" fillId="0" borderId="11" xfId="0" applyNumberFormat="1" applyFont="1" applyFill="1" applyBorder="1" applyProtection="1"/>
    <xf numFmtId="0" fontId="27" fillId="0" borderId="11" xfId="0" applyFont="1" applyFill="1" applyBorder="1" applyAlignment="1" applyProtection="1">
      <alignment horizontal="right"/>
    </xf>
    <xf numFmtId="0" fontId="33" fillId="0" borderId="11" xfId="0" applyFont="1" applyFill="1" applyBorder="1" applyAlignment="1" applyProtection="1">
      <alignment horizontal="left" vertical="top" wrapText="1"/>
    </xf>
    <xf numFmtId="43" fontId="12" fillId="0" borderId="11" xfId="1" applyNumberFormat="1" applyFont="1" applyFill="1" applyBorder="1" applyProtection="1"/>
    <xf numFmtId="0" fontId="23" fillId="6" borderId="11" xfId="0" applyFont="1" applyFill="1" applyBorder="1" applyAlignment="1" applyProtection="1">
      <alignment horizontal="right"/>
    </xf>
    <xf numFmtId="0" fontId="11" fillId="6" borderId="11" xfId="0" applyFont="1" applyFill="1" applyBorder="1" applyAlignment="1" applyProtection="1">
      <alignment horizontal="left" vertical="top"/>
    </xf>
    <xf numFmtId="43" fontId="23" fillId="6" borderId="11" xfId="1" applyNumberFormat="1" applyFont="1" applyFill="1" applyBorder="1" applyProtection="1"/>
    <xf numFmtId="164" fontId="44" fillId="0" borderId="11" xfId="1" applyNumberFormat="1" applyFont="1" applyFill="1" applyBorder="1" applyProtection="1"/>
    <xf numFmtId="43" fontId="45" fillId="0" borderId="0" xfId="2" applyNumberFormat="1" applyBorder="1"/>
    <xf numFmtId="0" fontId="24" fillId="0" borderId="11" xfId="0" applyFont="1" applyFill="1" applyBorder="1" applyAlignment="1" applyProtection="1">
      <alignment horizontal="center"/>
    </xf>
    <xf numFmtId="0" fontId="25" fillId="0" borderId="11" xfId="0" applyFont="1" applyFill="1" applyBorder="1" applyAlignment="1" applyProtection="1">
      <alignment horizontal="center"/>
    </xf>
    <xf numFmtId="0" fontId="9" fillId="0" borderId="11" xfId="0" applyFont="1" applyBorder="1" applyProtection="1"/>
    <xf numFmtId="0" fontId="12" fillId="0" borderId="11" xfId="0" applyFont="1" applyBorder="1" applyProtection="1"/>
    <xf numFmtId="0" fontId="27" fillId="0" borderId="11" xfId="0" applyFont="1" applyFill="1" applyBorder="1" applyAlignment="1" applyProtection="1">
      <alignment horizontal="center"/>
    </xf>
    <xf numFmtId="1" fontId="0" fillId="0" borderId="0" xfId="0" applyNumberFormat="1"/>
    <xf numFmtId="0" fontId="27" fillId="0" borderId="42" xfId="0" applyFont="1" applyFill="1" applyBorder="1" applyAlignment="1">
      <alignment horizontal="center" vertical="center"/>
    </xf>
    <xf numFmtId="164" fontId="23" fillId="2" borderId="43" xfId="1" applyNumberFormat="1" applyFont="1" applyFill="1" applyBorder="1" applyAlignment="1">
      <alignment horizontal="center" wrapText="1"/>
    </xf>
    <xf numFmtId="43" fontId="23" fillId="2" borderId="43" xfId="1" applyNumberFormat="1" applyFont="1" applyFill="1" applyBorder="1" applyAlignment="1">
      <alignment wrapText="1"/>
    </xf>
    <xf numFmtId="43" fontId="23" fillId="2" borderId="41" xfId="1" applyNumberFormat="1" applyFont="1" applyFill="1" applyBorder="1"/>
    <xf numFmtId="0" fontId="27" fillId="0" borderId="11" xfId="0" applyFont="1" applyFill="1" applyBorder="1" applyAlignment="1" applyProtection="1">
      <alignment vertical="center"/>
    </xf>
    <xf numFmtId="0" fontId="27" fillId="0" borderId="11" xfId="0" applyFont="1" applyBorder="1" applyAlignment="1" applyProtection="1">
      <alignment vertical="center"/>
    </xf>
    <xf numFmtId="0" fontId="27" fillId="0" borderId="11" xfId="0" applyFont="1" applyFill="1" applyBorder="1" applyAlignment="1" applyProtection="1">
      <alignment horizontal="left" vertical="top" wrapText="1"/>
    </xf>
    <xf numFmtId="0" fontId="12" fillId="0" borderId="11" xfId="0" applyFont="1" applyBorder="1" applyAlignment="1" applyProtection="1">
      <alignment horizontal="right"/>
    </xf>
    <xf numFmtId="0" fontId="12" fillId="0" borderId="11" xfId="0" applyFont="1" applyBorder="1" applyAlignment="1" applyProtection="1">
      <alignment horizontal="left" vertical="top"/>
    </xf>
    <xf numFmtId="164" fontId="12" fillId="0" borderId="11" xfId="1" applyNumberFormat="1" applyFont="1" applyBorder="1" applyProtection="1"/>
    <xf numFmtId="164" fontId="12" fillId="0" borderId="11" xfId="1" applyNumberFormat="1" applyFont="1" applyFill="1" applyBorder="1" applyProtection="1"/>
    <xf numFmtId="0" fontId="24" fillId="9" borderId="11" xfId="0" applyFont="1" applyFill="1" applyBorder="1" applyAlignment="1" applyProtection="1">
      <alignment horizontal="center"/>
    </xf>
    <xf numFmtId="0" fontId="25" fillId="9" borderId="11" xfId="0" applyFont="1" applyFill="1" applyBorder="1" applyAlignment="1" applyProtection="1">
      <alignment horizontal="center"/>
    </xf>
    <xf numFmtId="164" fontId="11" fillId="5" borderId="11" xfId="1" applyNumberFormat="1" applyFont="1" applyFill="1" applyBorder="1" applyAlignment="1" applyProtection="1">
      <alignment horizontal="center" vertical="center" wrapText="1"/>
    </xf>
    <xf numFmtId="0" fontId="9" fillId="0" borderId="11" xfId="0" applyFont="1" applyFill="1" applyBorder="1" applyProtection="1"/>
    <xf numFmtId="0" fontId="24" fillId="0" borderId="11" xfId="0" applyFont="1" applyFill="1" applyBorder="1" applyAlignment="1" applyProtection="1">
      <alignment horizontal="right"/>
    </xf>
    <xf numFmtId="0" fontId="27" fillId="0" borderId="11" xfId="0" applyFont="1" applyBorder="1" applyProtection="1"/>
    <xf numFmtId="164" fontId="26" fillId="0" borderId="11" xfId="1" applyNumberFormat="1" applyFont="1" applyFill="1" applyBorder="1" applyProtection="1"/>
    <xf numFmtId="0" fontId="11" fillId="0" borderId="11" xfId="0" applyFont="1" applyFill="1" applyBorder="1" applyAlignment="1" applyProtection="1">
      <alignment horizontal="center" vertical="top"/>
    </xf>
    <xf numFmtId="0" fontId="9" fillId="0" borderId="11" xfId="0" applyFont="1" applyBorder="1" applyAlignment="1" applyProtection="1">
      <alignment horizontal="right"/>
    </xf>
    <xf numFmtId="0" fontId="12" fillId="7" borderId="11" xfId="0" applyFont="1" applyFill="1" applyBorder="1" applyProtection="1"/>
    <xf numFmtId="0" fontId="27" fillId="7" borderId="11" xfId="0" applyFont="1" applyFill="1" applyBorder="1" applyAlignment="1" applyProtection="1">
      <alignment vertical="center"/>
    </xf>
    <xf numFmtId="0" fontId="46" fillId="0" borderId="11" xfId="0" applyFont="1" applyFill="1" applyBorder="1" applyAlignment="1">
      <alignment vertical="top" wrapText="1"/>
    </xf>
    <xf numFmtId="0" fontId="46" fillId="0" borderId="11" xfId="0" applyFont="1" applyBorder="1" applyAlignment="1">
      <alignment vertical="top" wrapText="1"/>
    </xf>
    <xf numFmtId="0" fontId="27" fillId="0" borderId="11" xfId="0" applyFont="1" applyBorder="1" applyAlignment="1">
      <alignment wrapText="1"/>
    </xf>
    <xf numFmtId="0" fontId="33" fillId="0" borderId="11" xfId="0" applyFont="1" applyFill="1" applyBorder="1" applyAlignment="1" applyProtection="1">
      <alignment horizontal="left" vertical="top"/>
    </xf>
    <xf numFmtId="43" fontId="27" fillId="0" borderId="15" xfId="1" applyNumberFormat="1" applyFont="1" applyBorder="1"/>
    <xf numFmtId="4" fontId="43" fillId="7" borderId="11" xfId="0" applyNumberFormat="1" applyFont="1" applyFill="1" applyBorder="1" applyAlignment="1">
      <alignment horizontal="right" vertical="center" wrapText="1"/>
    </xf>
    <xf numFmtId="43" fontId="33" fillId="0" borderId="0" xfId="0" applyNumberFormat="1" applyFont="1"/>
    <xf numFmtId="43" fontId="9" fillId="0" borderId="0" xfId="1" applyFont="1"/>
    <xf numFmtId="43" fontId="47" fillId="0" borderId="0" xfId="1" applyFont="1"/>
    <xf numFmtId="164" fontId="23" fillId="8" borderId="11" xfId="1" applyNumberFormat="1" applyFont="1" applyFill="1" applyBorder="1" applyAlignment="1" applyProtection="1">
      <alignment horizontal="center" vertical="center" wrapText="1"/>
    </xf>
    <xf numFmtId="0" fontId="11" fillId="0" borderId="11" xfId="0" applyFont="1" applyBorder="1" applyAlignment="1">
      <alignment horizontal="center"/>
    </xf>
    <xf numFmtId="0" fontId="22" fillId="0" borderId="11" xfId="0" applyFont="1" applyBorder="1" applyAlignment="1">
      <alignment horizontal="left"/>
    </xf>
    <xf numFmtId="0" fontId="11" fillId="9" borderId="11" xfId="0" applyFont="1" applyFill="1" applyBorder="1" applyAlignment="1" applyProtection="1">
      <alignment horizontal="right" vertical="center" wrapText="1"/>
    </xf>
    <xf numFmtId="0" fontId="22" fillId="9" borderId="11" xfId="0" applyFont="1" applyFill="1" applyBorder="1" applyAlignment="1" applyProtection="1">
      <alignment horizontal="center" vertical="top" wrapText="1"/>
    </xf>
    <xf numFmtId="43" fontId="11" fillId="2" borderId="30" xfId="1" applyNumberFormat="1" applyFont="1" applyFill="1" applyBorder="1" applyAlignment="1"/>
    <xf numFmtId="43" fontId="11" fillId="2" borderId="6" xfId="1" applyNumberFormat="1" applyFont="1" applyFill="1" applyBorder="1" applyAlignment="1"/>
    <xf numFmtId="43" fontId="23" fillId="2" borderId="30" xfId="1" applyNumberFormat="1" applyFont="1" applyFill="1" applyBorder="1" applyAlignment="1"/>
    <xf numFmtId="43" fontId="23" fillId="2" borderId="6" xfId="1" applyNumberFormat="1" applyFont="1" applyFill="1" applyBorder="1" applyAlignment="1"/>
    <xf numFmtId="0" fontId="36" fillId="0" borderId="0" xfId="0" applyFont="1" applyAlignment="1">
      <alignment horizontal="center" vertic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80"/>
  <sheetViews>
    <sheetView tabSelected="1" workbookViewId="0">
      <selection activeCell="J49" sqref="J49"/>
    </sheetView>
  </sheetViews>
  <sheetFormatPr defaultRowHeight="15" x14ac:dyDescent="0.25"/>
  <cols>
    <col min="1" max="1" width="6.5703125" customWidth="1"/>
    <col min="2" max="2" width="17.42578125" customWidth="1"/>
    <col min="3" max="7" width="20" customWidth="1"/>
  </cols>
  <sheetData>
    <row r="3" spans="1:5" ht="23.25" x14ac:dyDescent="0.35">
      <c r="B3" s="4" t="s">
        <v>116</v>
      </c>
      <c r="C3" s="4"/>
      <c r="D3" s="5"/>
    </row>
    <row r="4" spans="1:5" ht="15.75" thickBot="1" x14ac:dyDescent="0.3"/>
    <row r="5" spans="1:5" ht="21.75" thickBot="1" x14ac:dyDescent="0.4">
      <c r="A5" s="6"/>
      <c r="B5" s="7"/>
      <c r="C5" s="8">
        <v>2024</v>
      </c>
      <c r="D5" s="8">
        <v>2025</v>
      </c>
      <c r="E5" s="9">
        <v>2026</v>
      </c>
    </row>
    <row r="6" spans="1:5" ht="21" x14ac:dyDescent="0.35">
      <c r="A6" s="6"/>
      <c r="B6" s="10" t="s">
        <v>35</v>
      </c>
      <c r="C6" s="11">
        <v>6225959</v>
      </c>
      <c r="D6" s="12">
        <v>6690088</v>
      </c>
      <c r="E6" s="13">
        <v>7126186</v>
      </c>
    </row>
    <row r="7" spans="1:5" ht="21" x14ac:dyDescent="0.35">
      <c r="A7" s="6"/>
      <c r="B7" s="14" t="s">
        <v>36</v>
      </c>
      <c r="C7" s="15">
        <v>4611056</v>
      </c>
      <c r="D7" s="16">
        <v>4749387.38</v>
      </c>
      <c r="E7" s="17">
        <v>4891869</v>
      </c>
    </row>
    <row r="8" spans="1:5" ht="21" x14ac:dyDescent="0.35">
      <c r="A8" s="6"/>
      <c r="B8" s="14" t="s">
        <v>37</v>
      </c>
      <c r="C8" s="15">
        <v>1635185</v>
      </c>
      <c r="D8" s="16">
        <v>1716944</v>
      </c>
      <c r="E8" s="17">
        <v>1802971</v>
      </c>
    </row>
    <row r="9" spans="1:5" ht="21.75" thickBot="1" x14ac:dyDescent="0.4">
      <c r="A9" s="6"/>
      <c r="B9" s="18" t="s">
        <v>38</v>
      </c>
      <c r="C9" s="19">
        <v>188318</v>
      </c>
      <c r="D9" s="20">
        <v>200000</v>
      </c>
      <c r="E9" s="21">
        <v>200000</v>
      </c>
    </row>
    <row r="10" spans="1:5" ht="21.75" thickBot="1" x14ac:dyDescent="0.4">
      <c r="A10" s="6"/>
      <c r="B10" s="22" t="s">
        <v>39</v>
      </c>
      <c r="C10" s="23">
        <f>SUM(C6:C9)</f>
        <v>12660518</v>
      </c>
      <c r="D10" s="23">
        <f>SUM(D6:D9)</f>
        <v>13356419.379999999</v>
      </c>
      <c r="E10" s="24">
        <f>SUM(E6:E9)</f>
        <v>14021026</v>
      </c>
    </row>
    <row r="11" spans="1:5" ht="21.75" thickBot="1" x14ac:dyDescent="0.4">
      <c r="A11" s="6"/>
      <c r="B11" s="25" t="s">
        <v>40</v>
      </c>
      <c r="C11" s="26">
        <v>847565</v>
      </c>
      <c r="D11" s="27">
        <v>1076000</v>
      </c>
      <c r="E11" s="28">
        <v>1112099</v>
      </c>
    </row>
    <row r="12" spans="1:5" ht="19.5" thickBot="1" x14ac:dyDescent="0.35">
      <c r="A12" s="6"/>
      <c r="B12" s="91" t="s">
        <v>41</v>
      </c>
      <c r="C12" s="92">
        <f>SUM(C10:C11)</f>
        <v>13508083</v>
      </c>
      <c r="D12" s="92">
        <f>SUM(D10:D11)</f>
        <v>14432419.379999999</v>
      </c>
      <c r="E12" s="92">
        <f>SUM(E10:E11)</f>
        <v>15133125</v>
      </c>
    </row>
    <row r="15" spans="1:5" ht="16.5" thickBot="1" x14ac:dyDescent="0.3">
      <c r="B15" s="95" t="s">
        <v>117</v>
      </c>
    </row>
    <row r="16" spans="1:5" x14ac:dyDescent="0.25">
      <c r="B16" s="166" t="s">
        <v>61</v>
      </c>
      <c r="C16" s="167"/>
      <c r="D16" s="168">
        <v>4380007</v>
      </c>
    </row>
    <row r="17" spans="1:4" x14ac:dyDescent="0.25">
      <c r="B17" s="169" t="s">
        <v>64</v>
      </c>
      <c r="C17" s="161"/>
      <c r="D17" s="170">
        <v>160164</v>
      </c>
    </row>
    <row r="18" spans="1:4" x14ac:dyDescent="0.25">
      <c r="B18" s="169" t="s">
        <v>62</v>
      </c>
      <c r="C18" s="161"/>
      <c r="D18" s="170">
        <v>36109</v>
      </c>
    </row>
    <row r="19" spans="1:4" ht="15.75" thickBot="1" x14ac:dyDescent="0.3">
      <c r="B19" s="171" t="s">
        <v>63</v>
      </c>
      <c r="C19" s="162"/>
      <c r="D19" s="172">
        <v>34776</v>
      </c>
    </row>
    <row r="20" spans="1:4" ht="16.5" thickBot="1" x14ac:dyDescent="0.3">
      <c r="B20" s="163" t="s">
        <v>65</v>
      </c>
      <c r="C20" s="164"/>
      <c r="D20" s="165">
        <f>SUM(D16:D19)</f>
        <v>4611056</v>
      </c>
    </row>
    <row r="22" spans="1:4" ht="15.75" thickBot="1" x14ac:dyDescent="0.3">
      <c r="B22" s="159" t="s">
        <v>66</v>
      </c>
      <c r="C22" s="159"/>
      <c r="D22" s="159"/>
    </row>
    <row r="23" spans="1:4" x14ac:dyDescent="0.25">
      <c r="B23" s="166" t="s">
        <v>67</v>
      </c>
      <c r="C23" s="173"/>
      <c r="D23" s="168">
        <v>88318</v>
      </c>
    </row>
    <row r="24" spans="1:4" x14ac:dyDescent="0.25">
      <c r="B24" s="169" t="s">
        <v>68</v>
      </c>
      <c r="C24" s="174"/>
      <c r="D24" s="170">
        <v>75000</v>
      </c>
    </row>
    <row r="25" spans="1:4" x14ac:dyDescent="0.25">
      <c r="B25" s="169" t="s">
        <v>69</v>
      </c>
      <c r="C25" s="174"/>
      <c r="D25" s="170">
        <v>10000</v>
      </c>
    </row>
    <row r="26" spans="1:4" ht="15.75" thickBot="1" x14ac:dyDescent="0.3">
      <c r="B26" s="171" t="s">
        <v>63</v>
      </c>
      <c r="C26" s="160"/>
      <c r="D26" s="172">
        <v>15000</v>
      </c>
    </row>
    <row r="27" spans="1:4" ht="15.75" thickBot="1" x14ac:dyDescent="0.3">
      <c r="B27" s="175" t="s">
        <v>70</v>
      </c>
      <c r="C27" s="176"/>
      <c r="D27" s="177">
        <f>SUM(D23:D26)</f>
        <v>188318</v>
      </c>
    </row>
    <row r="30" spans="1:4" s="105" customFormat="1" ht="33" customHeight="1" x14ac:dyDescent="0.35">
      <c r="B30" s="106" t="s">
        <v>118</v>
      </c>
    </row>
    <row r="31" spans="1:4" s="90" customFormat="1" ht="15" customHeight="1" x14ac:dyDescent="0.25">
      <c r="A31" s="95"/>
      <c r="B31" s="95"/>
      <c r="C31" s="95"/>
    </row>
    <row r="32" spans="1:4" s="90" customFormat="1" ht="19.5" customHeight="1" thickBot="1" x14ac:dyDescent="0.3">
      <c r="A32" s="95" t="s">
        <v>51</v>
      </c>
      <c r="B32" s="95" t="s">
        <v>120</v>
      </c>
      <c r="C32" s="95"/>
    </row>
    <row r="33" spans="1:7" s="90" customFormat="1" ht="36" customHeight="1" thickBot="1" x14ac:dyDescent="0.3">
      <c r="A33" s="99" t="s">
        <v>52</v>
      </c>
      <c r="B33" s="100" t="s">
        <v>53</v>
      </c>
      <c r="C33" s="100" t="s">
        <v>54</v>
      </c>
      <c r="D33" s="100" t="s">
        <v>55</v>
      </c>
      <c r="E33" s="100" t="s">
        <v>56</v>
      </c>
      <c r="F33" s="100" t="s">
        <v>57</v>
      </c>
      <c r="G33" s="101" t="s">
        <v>60</v>
      </c>
    </row>
    <row r="34" spans="1:7" s="90" customFormat="1" ht="5.25" customHeight="1" x14ac:dyDescent="0.25">
      <c r="A34" s="102"/>
      <c r="B34" s="103"/>
      <c r="C34" s="103"/>
      <c r="D34" s="103"/>
      <c r="E34" s="103"/>
      <c r="F34" s="103"/>
      <c r="G34" s="104"/>
    </row>
    <row r="35" spans="1:7" s="90" customFormat="1" ht="18" customHeight="1" x14ac:dyDescent="0.25">
      <c r="A35" s="96">
        <v>872</v>
      </c>
      <c r="B35" s="97">
        <v>7294440</v>
      </c>
      <c r="C35" s="97">
        <v>2548828</v>
      </c>
      <c r="D35" s="97">
        <v>250000</v>
      </c>
      <c r="E35" s="97">
        <v>290000</v>
      </c>
      <c r="F35" s="97">
        <v>3124814</v>
      </c>
      <c r="G35" s="98">
        <f>B35+C35+D35+E35+F35</f>
        <v>13508082</v>
      </c>
    </row>
    <row r="36" spans="1:7" s="90" customFormat="1" ht="15.75" x14ac:dyDescent="0.25">
      <c r="A36" s="102"/>
      <c r="B36" s="103"/>
      <c r="C36" s="103"/>
      <c r="D36" s="103"/>
      <c r="E36" s="103"/>
      <c r="F36" s="103"/>
      <c r="G36" s="104"/>
    </row>
    <row r="37" spans="1:7" s="90" customFormat="1" ht="15.75" x14ac:dyDescent="0.25">
      <c r="A37" s="102"/>
      <c r="B37" s="103"/>
      <c r="C37" s="103"/>
      <c r="D37" s="103"/>
      <c r="E37" s="103"/>
      <c r="F37" s="103"/>
      <c r="G37" s="104"/>
    </row>
    <row r="38" spans="1:7" s="90" customFormat="1" ht="16.5" customHeight="1" x14ac:dyDescent="0.25">
      <c r="A38" s="95"/>
      <c r="B38" s="95"/>
      <c r="C38" s="95"/>
      <c r="G38" s="95"/>
    </row>
    <row r="39" spans="1:7" s="90" customFormat="1" ht="19.5" customHeight="1" thickBot="1" x14ac:dyDescent="0.3">
      <c r="A39" s="95" t="s">
        <v>58</v>
      </c>
      <c r="B39" s="95" t="s">
        <v>71</v>
      </c>
      <c r="C39" s="95"/>
      <c r="G39" s="95"/>
    </row>
    <row r="40" spans="1:7" s="90" customFormat="1" ht="36" customHeight="1" thickBot="1" x14ac:dyDescent="0.3">
      <c r="A40" s="99" t="s">
        <v>52</v>
      </c>
      <c r="B40" s="100" t="s">
        <v>53</v>
      </c>
      <c r="C40" s="100" t="s">
        <v>54</v>
      </c>
      <c r="D40" s="100" t="s">
        <v>55</v>
      </c>
      <c r="E40" s="100" t="s">
        <v>56</v>
      </c>
      <c r="F40" s="100" t="s">
        <v>57</v>
      </c>
      <c r="G40" s="101" t="s">
        <v>72</v>
      </c>
    </row>
    <row r="41" spans="1:7" s="90" customFormat="1" ht="5.25" customHeight="1" x14ac:dyDescent="0.25">
      <c r="A41" s="102"/>
      <c r="B41" s="103"/>
      <c r="C41" s="103"/>
      <c r="D41" s="103"/>
      <c r="E41" s="103"/>
      <c r="F41" s="103"/>
      <c r="G41" s="104"/>
    </row>
    <row r="42" spans="1:7" s="90" customFormat="1" ht="18" customHeight="1" x14ac:dyDescent="0.25">
      <c r="A42" s="96">
        <v>872</v>
      </c>
      <c r="B42" s="97">
        <v>7316353</v>
      </c>
      <c r="C42" s="97">
        <v>2581963</v>
      </c>
      <c r="D42" s="97">
        <v>268250</v>
      </c>
      <c r="E42" s="97">
        <v>316100</v>
      </c>
      <c r="F42" s="97">
        <v>3746499</v>
      </c>
      <c r="G42" s="98">
        <f>B42+C42+D42+E42+F42</f>
        <v>14229165</v>
      </c>
    </row>
    <row r="43" spans="1:7" s="90" customFormat="1" ht="15.75" x14ac:dyDescent="0.25">
      <c r="A43" s="102"/>
      <c r="B43" s="103"/>
      <c r="C43" s="103"/>
      <c r="D43" s="103"/>
      <c r="E43" s="103"/>
      <c r="F43" s="103"/>
      <c r="G43" s="104"/>
    </row>
    <row r="44" spans="1:7" s="90" customFormat="1" ht="15.75" x14ac:dyDescent="0.25">
      <c r="A44" s="102"/>
      <c r="B44" s="103"/>
      <c r="C44" s="103"/>
      <c r="D44" s="103"/>
      <c r="E44" s="103"/>
      <c r="F44" s="103"/>
      <c r="G44" s="104"/>
    </row>
    <row r="45" spans="1:7" s="90" customFormat="1" ht="16.5" customHeight="1" x14ac:dyDescent="0.25">
      <c r="A45" s="95"/>
      <c r="B45" s="95"/>
      <c r="C45" s="95"/>
      <c r="G45" s="95"/>
    </row>
    <row r="46" spans="1:7" s="90" customFormat="1" ht="19.5" customHeight="1" thickBot="1" x14ac:dyDescent="0.3">
      <c r="A46" s="95" t="s">
        <v>59</v>
      </c>
      <c r="B46" s="95" t="s">
        <v>119</v>
      </c>
      <c r="C46" s="95"/>
      <c r="G46" s="95"/>
    </row>
    <row r="47" spans="1:7" s="90" customFormat="1" ht="36" customHeight="1" thickBot="1" x14ac:dyDescent="0.3">
      <c r="A47" s="99" t="s">
        <v>52</v>
      </c>
      <c r="B47" s="100" t="s">
        <v>53</v>
      </c>
      <c r="C47" s="100" t="s">
        <v>54</v>
      </c>
      <c r="D47" s="100" t="s">
        <v>55</v>
      </c>
      <c r="E47" s="100" t="s">
        <v>56</v>
      </c>
      <c r="F47" s="100" t="s">
        <v>57</v>
      </c>
      <c r="G47" s="101" t="s">
        <v>121</v>
      </c>
    </row>
    <row r="48" spans="1:7" s="90" customFormat="1" ht="4.5" customHeight="1" x14ac:dyDescent="0.25">
      <c r="A48" s="102"/>
      <c r="B48" s="103"/>
      <c r="C48" s="103"/>
      <c r="D48" s="103"/>
      <c r="E48" s="103"/>
      <c r="F48" s="103"/>
      <c r="G48" s="104"/>
    </row>
    <row r="49" spans="1:7" s="90" customFormat="1" ht="18" customHeight="1" x14ac:dyDescent="0.25">
      <c r="A49" s="96">
        <v>872</v>
      </c>
      <c r="B49" s="97">
        <v>7338272</v>
      </c>
      <c r="C49" s="97">
        <v>2651676</v>
      </c>
      <c r="D49" s="97">
        <v>285686</v>
      </c>
      <c r="E49" s="97">
        <v>335066</v>
      </c>
      <c r="F49" s="97">
        <v>4320021</v>
      </c>
      <c r="G49" s="98">
        <f>B49+C49+D49+E49+F49</f>
        <v>14930721</v>
      </c>
    </row>
    <row r="50" spans="1:7" x14ac:dyDescent="0.25">
      <c r="A50" s="93"/>
      <c r="B50" s="94"/>
      <c r="C50" s="94"/>
      <c r="D50" s="94"/>
      <c r="E50" s="94"/>
      <c r="F50" s="94"/>
      <c r="G50" s="94"/>
    </row>
    <row r="51" spans="1:7" x14ac:dyDescent="0.25">
      <c r="A51" s="93"/>
      <c r="B51" s="94"/>
      <c r="C51" s="94"/>
      <c r="D51" s="94"/>
      <c r="E51" s="94"/>
      <c r="F51" s="94"/>
      <c r="G51" s="94"/>
    </row>
    <row r="52" spans="1:7" x14ac:dyDescent="0.25">
      <c r="A52" s="93"/>
      <c r="B52" s="94"/>
      <c r="C52" s="94"/>
      <c r="D52" s="94"/>
      <c r="E52" s="94"/>
      <c r="F52" s="94"/>
      <c r="G52" s="94"/>
    </row>
    <row r="53" spans="1:7" x14ac:dyDescent="0.25">
      <c r="A53" s="93"/>
      <c r="B53" s="94"/>
      <c r="C53" s="94"/>
      <c r="D53" s="94"/>
      <c r="E53" s="94"/>
      <c r="F53" s="94"/>
      <c r="G53" s="94"/>
    </row>
    <row r="54" spans="1:7" x14ac:dyDescent="0.25">
      <c r="A54" s="93"/>
      <c r="B54" s="94"/>
      <c r="C54" s="94"/>
      <c r="D54" s="94"/>
      <c r="E54" s="94"/>
      <c r="F54" s="94"/>
      <c r="G54" s="94"/>
    </row>
    <row r="55" spans="1:7" x14ac:dyDescent="0.25">
      <c r="A55" s="93"/>
      <c r="B55" s="94"/>
      <c r="C55" s="94"/>
      <c r="D55" s="94"/>
      <c r="E55" s="94"/>
      <c r="F55" s="94"/>
      <c r="G55" s="94"/>
    </row>
    <row r="56" spans="1:7" x14ac:dyDescent="0.25">
      <c r="A56" s="93"/>
      <c r="B56" s="94"/>
      <c r="C56" s="94"/>
      <c r="D56" s="94"/>
      <c r="E56" s="94"/>
      <c r="F56" s="94"/>
      <c r="G56" s="94"/>
    </row>
    <row r="57" spans="1:7" x14ac:dyDescent="0.25">
      <c r="A57" s="93"/>
      <c r="B57" s="94"/>
      <c r="C57" s="94"/>
      <c r="D57" s="94"/>
      <c r="E57" s="94"/>
      <c r="F57" s="94"/>
      <c r="G57" s="94"/>
    </row>
    <row r="58" spans="1:7" x14ac:dyDescent="0.25">
      <c r="A58" s="93"/>
      <c r="B58" s="94"/>
      <c r="C58" s="94"/>
      <c r="D58" s="94"/>
      <c r="E58" s="94"/>
      <c r="F58" s="94"/>
      <c r="G58" s="94"/>
    </row>
    <row r="59" spans="1:7" x14ac:dyDescent="0.25">
      <c r="A59" s="93"/>
      <c r="B59" s="94"/>
      <c r="C59" s="94"/>
      <c r="D59" s="94"/>
      <c r="E59" s="94"/>
      <c r="F59" s="94"/>
      <c r="G59" s="94"/>
    </row>
    <row r="60" spans="1:7" x14ac:dyDescent="0.25">
      <c r="A60" s="107"/>
      <c r="B60" s="39"/>
      <c r="C60" s="30"/>
      <c r="D60" s="41"/>
      <c r="E60" s="39"/>
      <c r="F60" s="39"/>
      <c r="G60" s="39"/>
    </row>
    <row r="61" spans="1:7" x14ac:dyDescent="0.25">
      <c r="A61" s="107"/>
      <c r="B61" s="39"/>
      <c r="C61" s="30"/>
      <c r="D61" s="41"/>
      <c r="E61" s="39"/>
      <c r="F61" s="39"/>
      <c r="G61" s="39"/>
    </row>
    <row r="62" spans="1:7" x14ac:dyDescent="0.25">
      <c r="A62" s="108"/>
      <c r="B62" s="109"/>
      <c r="C62" s="109"/>
      <c r="D62" s="109"/>
      <c r="E62" s="109"/>
      <c r="F62" s="109"/>
      <c r="G62" s="109"/>
    </row>
    <row r="63" spans="1:7" x14ac:dyDescent="0.25">
      <c r="A63" s="108"/>
      <c r="B63" s="109"/>
      <c r="C63" s="109"/>
      <c r="D63" s="109"/>
      <c r="E63" s="109"/>
      <c r="F63" s="109"/>
      <c r="G63" s="109"/>
    </row>
    <row r="64" spans="1:7" x14ac:dyDescent="0.25">
      <c r="A64" s="108"/>
      <c r="B64" s="109"/>
      <c r="C64" s="109"/>
      <c r="D64" s="109"/>
      <c r="E64" s="109"/>
      <c r="F64" s="109"/>
      <c r="G64" s="109"/>
    </row>
    <row r="65" spans="1:7" x14ac:dyDescent="0.25">
      <c r="A65" s="108"/>
      <c r="B65" s="109"/>
      <c r="C65" s="109"/>
      <c r="D65" s="109"/>
      <c r="E65" s="109"/>
      <c r="F65" s="109"/>
      <c r="G65" s="109"/>
    </row>
    <row r="66" spans="1:7" x14ac:dyDescent="0.25">
      <c r="A66" s="93"/>
    </row>
    <row r="67" spans="1:7" x14ac:dyDescent="0.25">
      <c r="A67" s="93"/>
    </row>
    <row r="68" spans="1:7" x14ac:dyDescent="0.25">
      <c r="A68" s="93"/>
    </row>
    <row r="69" spans="1:7" x14ac:dyDescent="0.25">
      <c r="A69" s="107"/>
      <c r="B69" s="39"/>
      <c r="C69" s="30"/>
      <c r="D69" s="41"/>
      <c r="E69" s="39"/>
      <c r="F69" s="39"/>
      <c r="G69" s="39"/>
    </row>
    <row r="70" spans="1:7" x14ac:dyDescent="0.25">
      <c r="A70" s="107"/>
      <c r="B70" s="39"/>
      <c r="C70" s="30"/>
      <c r="D70" s="41"/>
      <c r="E70" s="39"/>
      <c r="F70" s="39"/>
      <c r="G70" s="39"/>
    </row>
    <row r="71" spans="1:7" x14ac:dyDescent="0.25">
      <c r="A71" s="108"/>
      <c r="B71" s="109"/>
      <c r="C71" s="109"/>
      <c r="D71" s="109"/>
      <c r="E71" s="109"/>
      <c r="F71" s="109"/>
      <c r="G71" s="109"/>
    </row>
    <row r="72" spans="1:7" x14ac:dyDescent="0.25">
      <c r="A72" s="108"/>
      <c r="B72" s="109"/>
      <c r="C72" s="109"/>
      <c r="D72" s="109"/>
      <c r="E72" s="109"/>
      <c r="F72" s="109"/>
      <c r="G72" s="109"/>
    </row>
    <row r="73" spans="1:7" x14ac:dyDescent="0.25">
      <c r="A73" s="108"/>
      <c r="B73" s="109"/>
      <c r="C73" s="109"/>
      <c r="D73" s="109"/>
      <c r="E73" s="109"/>
      <c r="F73" s="109"/>
      <c r="G73" s="109"/>
    </row>
    <row r="74" spans="1:7" x14ac:dyDescent="0.25">
      <c r="A74" s="108"/>
      <c r="B74" s="109"/>
      <c r="C74" s="109"/>
      <c r="D74" s="109"/>
      <c r="E74" s="109"/>
      <c r="F74" s="109"/>
      <c r="G74" s="109"/>
    </row>
    <row r="78" spans="1:7" x14ac:dyDescent="0.25">
      <c r="A78" s="107"/>
      <c r="B78" s="39"/>
      <c r="C78" s="30"/>
      <c r="D78" s="41"/>
      <c r="E78" s="39"/>
      <c r="F78" s="39"/>
      <c r="G78" s="39"/>
    </row>
    <row r="79" spans="1:7" x14ac:dyDescent="0.25">
      <c r="A79" s="107"/>
      <c r="B79" s="39"/>
      <c r="C79" s="30"/>
      <c r="D79" s="41"/>
      <c r="E79" s="39"/>
      <c r="F79" s="39"/>
      <c r="G79" s="39"/>
    </row>
    <row r="80" spans="1:7" x14ac:dyDescent="0.25">
      <c r="A80" s="108"/>
      <c r="B80" s="109"/>
      <c r="C80" s="109"/>
      <c r="D80" s="109"/>
      <c r="E80" s="109"/>
      <c r="F80" s="109"/>
      <c r="G80" s="109"/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8"/>
  <sheetViews>
    <sheetView zoomScaleNormal="100" workbookViewId="0">
      <selection activeCell="V47" sqref="V47"/>
    </sheetView>
  </sheetViews>
  <sheetFormatPr defaultRowHeight="15" x14ac:dyDescent="0.25"/>
  <cols>
    <col min="1" max="1" width="8.7109375" style="245" customWidth="1"/>
    <col min="2" max="2" width="0.140625" style="235" hidden="1" customWidth="1"/>
    <col min="3" max="3" width="8.42578125" style="235" hidden="1" customWidth="1"/>
    <col min="4" max="4" width="6.140625" style="235" hidden="1" customWidth="1"/>
    <col min="5" max="5" width="5.7109375" style="235" hidden="1" customWidth="1"/>
    <col min="6" max="6" width="0.140625" style="235" customWidth="1"/>
    <col min="7" max="7" width="11.85546875" style="235" customWidth="1"/>
    <col min="8" max="8" width="45.85546875" style="235" customWidth="1"/>
    <col min="9" max="9" width="15.5703125" style="246" customWidth="1"/>
    <col min="10" max="11" width="15.140625" style="247" customWidth="1"/>
    <col min="12" max="12" width="8.140625" style="247" customWidth="1"/>
    <col min="13" max="13" width="15.140625" style="247" customWidth="1"/>
    <col min="14" max="14" width="16.140625" style="234" customWidth="1"/>
    <col min="15" max="15" width="13.7109375" style="234" customWidth="1"/>
    <col min="16" max="16" width="9.5703125" style="234" customWidth="1"/>
    <col min="17" max="17" width="16.7109375" style="234" customWidth="1"/>
    <col min="18" max="18" width="15.7109375" style="234" customWidth="1"/>
    <col min="19" max="19" width="16.140625" style="234" customWidth="1"/>
    <col min="20" max="20" width="3.42578125" style="234" customWidth="1"/>
    <col min="21" max="21" width="9.42578125" style="234" customWidth="1"/>
    <col min="22" max="22" width="11.7109375" style="234" bestFit="1" customWidth="1"/>
    <col min="23" max="23" width="10.5703125" style="234" bestFit="1" customWidth="1"/>
    <col min="24" max="24" width="9.140625" style="234"/>
    <col min="25" max="25" width="10" style="234" customWidth="1"/>
    <col min="26" max="26" width="9.140625" style="234"/>
    <col min="27" max="27" width="14.140625" style="234" customWidth="1"/>
    <col min="28" max="28" width="9.140625" style="234"/>
    <col min="29" max="29" width="12.42578125" style="234" customWidth="1"/>
    <col min="30" max="30" width="11.28515625" style="234" customWidth="1"/>
    <col min="31" max="257" width="9.140625" style="234"/>
    <col min="258" max="258" width="6.7109375" style="234" customWidth="1"/>
    <col min="259" max="259" width="5.7109375" style="234" customWidth="1"/>
    <col min="260" max="260" width="8.42578125" style="234" customWidth="1"/>
    <col min="261" max="261" width="6.140625" style="234" customWidth="1"/>
    <col min="262" max="262" width="5.7109375" style="234" customWidth="1"/>
    <col min="263" max="263" width="8.28515625" style="234" customWidth="1"/>
    <col min="264" max="264" width="5.85546875" style="234" customWidth="1"/>
    <col min="265" max="265" width="35.140625" style="234" customWidth="1"/>
    <col min="266" max="266" width="12.7109375" style="234" customWidth="1"/>
    <col min="267" max="267" width="12.42578125" style="234" customWidth="1"/>
    <col min="268" max="268" width="11.85546875" style="234" customWidth="1"/>
    <col min="269" max="269" width="9.140625" style="234" customWidth="1"/>
    <col min="270" max="270" width="10.7109375" style="234" customWidth="1"/>
    <col min="271" max="271" width="10.85546875" style="234" customWidth="1"/>
    <col min="272" max="273" width="9.140625" style="234"/>
    <col min="274" max="274" width="10.5703125" style="234" customWidth="1"/>
    <col min="275" max="275" width="10.42578125" style="234" customWidth="1"/>
    <col min="276" max="513" width="9.140625" style="234"/>
    <col min="514" max="514" width="6.7109375" style="234" customWidth="1"/>
    <col min="515" max="515" width="5.7109375" style="234" customWidth="1"/>
    <col min="516" max="516" width="8.42578125" style="234" customWidth="1"/>
    <col min="517" max="517" width="6.140625" style="234" customWidth="1"/>
    <col min="518" max="518" width="5.7109375" style="234" customWidth="1"/>
    <col min="519" max="519" width="8.28515625" style="234" customWidth="1"/>
    <col min="520" max="520" width="5.85546875" style="234" customWidth="1"/>
    <col min="521" max="521" width="35.140625" style="234" customWidth="1"/>
    <col min="522" max="522" width="12.7109375" style="234" customWidth="1"/>
    <col min="523" max="523" width="12.42578125" style="234" customWidth="1"/>
    <col min="524" max="524" width="11.85546875" style="234" customWidth="1"/>
    <col min="525" max="525" width="9.140625" style="234" customWidth="1"/>
    <col min="526" max="526" width="10.7109375" style="234" customWidth="1"/>
    <col min="527" max="527" width="10.85546875" style="234" customWidth="1"/>
    <col min="528" max="529" width="9.140625" style="234"/>
    <col min="530" max="530" width="10.5703125" style="234" customWidth="1"/>
    <col min="531" max="531" width="10.42578125" style="234" customWidth="1"/>
    <col min="532" max="769" width="9.140625" style="234"/>
    <col min="770" max="770" width="6.7109375" style="234" customWidth="1"/>
    <col min="771" max="771" width="5.7109375" style="234" customWidth="1"/>
    <col min="772" max="772" width="8.42578125" style="234" customWidth="1"/>
    <col min="773" max="773" width="6.140625" style="234" customWidth="1"/>
    <col min="774" max="774" width="5.7109375" style="234" customWidth="1"/>
    <col min="775" max="775" width="8.28515625" style="234" customWidth="1"/>
    <col min="776" max="776" width="5.85546875" style="234" customWidth="1"/>
    <col min="777" max="777" width="35.140625" style="234" customWidth="1"/>
    <col min="778" max="778" width="12.7109375" style="234" customWidth="1"/>
    <col min="779" max="779" width="12.42578125" style="234" customWidth="1"/>
    <col min="780" max="780" width="11.85546875" style="234" customWidth="1"/>
    <col min="781" max="781" width="9.140625" style="234" customWidth="1"/>
    <col min="782" max="782" width="10.7109375" style="234" customWidth="1"/>
    <col min="783" max="783" width="10.85546875" style="234" customWidth="1"/>
    <col min="784" max="785" width="9.140625" style="234"/>
    <col min="786" max="786" width="10.5703125" style="234" customWidth="1"/>
    <col min="787" max="787" width="10.42578125" style="234" customWidth="1"/>
    <col min="788" max="1025" width="9.140625" style="234"/>
    <col min="1026" max="1026" width="6.7109375" style="234" customWidth="1"/>
    <col min="1027" max="1027" width="5.7109375" style="234" customWidth="1"/>
    <col min="1028" max="1028" width="8.42578125" style="234" customWidth="1"/>
    <col min="1029" max="1029" width="6.140625" style="234" customWidth="1"/>
    <col min="1030" max="1030" width="5.7109375" style="234" customWidth="1"/>
    <col min="1031" max="1031" width="8.28515625" style="234" customWidth="1"/>
    <col min="1032" max="1032" width="5.85546875" style="234" customWidth="1"/>
    <col min="1033" max="1033" width="35.140625" style="234" customWidth="1"/>
    <col min="1034" max="1034" width="12.7109375" style="234" customWidth="1"/>
    <col min="1035" max="1035" width="12.42578125" style="234" customWidth="1"/>
    <col min="1036" max="1036" width="11.85546875" style="234" customWidth="1"/>
    <col min="1037" max="1037" width="9.140625" style="234" customWidth="1"/>
    <col min="1038" max="1038" width="10.7109375" style="234" customWidth="1"/>
    <col min="1039" max="1039" width="10.85546875" style="234" customWidth="1"/>
    <col min="1040" max="1041" width="9.140625" style="234"/>
    <col min="1042" max="1042" width="10.5703125" style="234" customWidth="1"/>
    <col min="1043" max="1043" width="10.42578125" style="234" customWidth="1"/>
    <col min="1044" max="1281" width="9.140625" style="234"/>
    <col min="1282" max="1282" width="6.7109375" style="234" customWidth="1"/>
    <col min="1283" max="1283" width="5.7109375" style="234" customWidth="1"/>
    <col min="1284" max="1284" width="8.42578125" style="234" customWidth="1"/>
    <col min="1285" max="1285" width="6.140625" style="234" customWidth="1"/>
    <col min="1286" max="1286" width="5.7109375" style="234" customWidth="1"/>
    <col min="1287" max="1287" width="8.28515625" style="234" customWidth="1"/>
    <col min="1288" max="1288" width="5.85546875" style="234" customWidth="1"/>
    <col min="1289" max="1289" width="35.140625" style="234" customWidth="1"/>
    <col min="1290" max="1290" width="12.7109375" style="234" customWidth="1"/>
    <col min="1291" max="1291" width="12.42578125" style="234" customWidth="1"/>
    <col min="1292" max="1292" width="11.85546875" style="234" customWidth="1"/>
    <col min="1293" max="1293" width="9.140625" style="234" customWidth="1"/>
    <col min="1294" max="1294" width="10.7109375" style="234" customWidth="1"/>
    <col min="1295" max="1295" width="10.85546875" style="234" customWidth="1"/>
    <col min="1296" max="1297" width="9.140625" style="234"/>
    <col min="1298" max="1298" width="10.5703125" style="234" customWidth="1"/>
    <col min="1299" max="1299" width="10.42578125" style="234" customWidth="1"/>
    <col min="1300" max="1537" width="9.140625" style="234"/>
    <col min="1538" max="1538" width="6.7109375" style="234" customWidth="1"/>
    <col min="1539" max="1539" width="5.7109375" style="234" customWidth="1"/>
    <col min="1540" max="1540" width="8.42578125" style="234" customWidth="1"/>
    <col min="1541" max="1541" width="6.140625" style="234" customWidth="1"/>
    <col min="1542" max="1542" width="5.7109375" style="234" customWidth="1"/>
    <col min="1543" max="1543" width="8.28515625" style="234" customWidth="1"/>
    <col min="1544" max="1544" width="5.85546875" style="234" customWidth="1"/>
    <col min="1545" max="1545" width="35.140625" style="234" customWidth="1"/>
    <col min="1546" max="1546" width="12.7109375" style="234" customWidth="1"/>
    <col min="1547" max="1547" width="12.42578125" style="234" customWidth="1"/>
    <col min="1548" max="1548" width="11.85546875" style="234" customWidth="1"/>
    <col min="1549" max="1549" width="9.140625" style="234" customWidth="1"/>
    <col min="1550" max="1550" width="10.7109375" style="234" customWidth="1"/>
    <col min="1551" max="1551" width="10.85546875" style="234" customWidth="1"/>
    <col min="1552" max="1553" width="9.140625" style="234"/>
    <col min="1554" max="1554" width="10.5703125" style="234" customWidth="1"/>
    <col min="1555" max="1555" width="10.42578125" style="234" customWidth="1"/>
    <col min="1556" max="1793" width="9.140625" style="234"/>
    <col min="1794" max="1794" width="6.7109375" style="234" customWidth="1"/>
    <col min="1795" max="1795" width="5.7109375" style="234" customWidth="1"/>
    <col min="1796" max="1796" width="8.42578125" style="234" customWidth="1"/>
    <col min="1797" max="1797" width="6.140625" style="234" customWidth="1"/>
    <col min="1798" max="1798" width="5.7109375" style="234" customWidth="1"/>
    <col min="1799" max="1799" width="8.28515625" style="234" customWidth="1"/>
    <col min="1800" max="1800" width="5.85546875" style="234" customWidth="1"/>
    <col min="1801" max="1801" width="35.140625" style="234" customWidth="1"/>
    <col min="1802" max="1802" width="12.7109375" style="234" customWidth="1"/>
    <col min="1803" max="1803" width="12.42578125" style="234" customWidth="1"/>
    <col min="1804" max="1804" width="11.85546875" style="234" customWidth="1"/>
    <col min="1805" max="1805" width="9.140625" style="234" customWidth="1"/>
    <col min="1806" max="1806" width="10.7109375" style="234" customWidth="1"/>
    <col min="1807" max="1807" width="10.85546875" style="234" customWidth="1"/>
    <col min="1808" max="1809" width="9.140625" style="234"/>
    <col min="1810" max="1810" width="10.5703125" style="234" customWidth="1"/>
    <col min="1811" max="1811" width="10.42578125" style="234" customWidth="1"/>
    <col min="1812" max="2049" width="9.140625" style="234"/>
    <col min="2050" max="2050" width="6.7109375" style="234" customWidth="1"/>
    <col min="2051" max="2051" width="5.7109375" style="234" customWidth="1"/>
    <col min="2052" max="2052" width="8.42578125" style="234" customWidth="1"/>
    <col min="2053" max="2053" width="6.140625" style="234" customWidth="1"/>
    <col min="2054" max="2054" width="5.7109375" style="234" customWidth="1"/>
    <col min="2055" max="2055" width="8.28515625" style="234" customWidth="1"/>
    <col min="2056" max="2056" width="5.85546875" style="234" customWidth="1"/>
    <col min="2057" max="2057" width="35.140625" style="234" customWidth="1"/>
    <col min="2058" max="2058" width="12.7109375" style="234" customWidth="1"/>
    <col min="2059" max="2059" width="12.42578125" style="234" customWidth="1"/>
    <col min="2060" max="2060" width="11.85546875" style="234" customWidth="1"/>
    <col min="2061" max="2061" width="9.140625" style="234" customWidth="1"/>
    <col min="2062" max="2062" width="10.7109375" style="234" customWidth="1"/>
    <col min="2063" max="2063" width="10.85546875" style="234" customWidth="1"/>
    <col min="2064" max="2065" width="9.140625" style="234"/>
    <col min="2066" max="2066" width="10.5703125" style="234" customWidth="1"/>
    <col min="2067" max="2067" width="10.42578125" style="234" customWidth="1"/>
    <col min="2068" max="2305" width="9.140625" style="234"/>
    <col min="2306" max="2306" width="6.7109375" style="234" customWidth="1"/>
    <col min="2307" max="2307" width="5.7109375" style="234" customWidth="1"/>
    <col min="2308" max="2308" width="8.42578125" style="234" customWidth="1"/>
    <col min="2309" max="2309" width="6.140625" style="234" customWidth="1"/>
    <col min="2310" max="2310" width="5.7109375" style="234" customWidth="1"/>
    <col min="2311" max="2311" width="8.28515625" style="234" customWidth="1"/>
    <col min="2312" max="2312" width="5.85546875" style="234" customWidth="1"/>
    <col min="2313" max="2313" width="35.140625" style="234" customWidth="1"/>
    <col min="2314" max="2314" width="12.7109375" style="234" customWidth="1"/>
    <col min="2315" max="2315" width="12.42578125" style="234" customWidth="1"/>
    <col min="2316" max="2316" width="11.85546875" style="234" customWidth="1"/>
    <col min="2317" max="2317" width="9.140625" style="234" customWidth="1"/>
    <col min="2318" max="2318" width="10.7109375" style="234" customWidth="1"/>
    <col min="2319" max="2319" width="10.85546875" style="234" customWidth="1"/>
    <col min="2320" max="2321" width="9.140625" style="234"/>
    <col min="2322" max="2322" width="10.5703125" style="234" customWidth="1"/>
    <col min="2323" max="2323" width="10.42578125" style="234" customWidth="1"/>
    <col min="2324" max="2561" width="9.140625" style="234"/>
    <col min="2562" max="2562" width="6.7109375" style="234" customWidth="1"/>
    <col min="2563" max="2563" width="5.7109375" style="234" customWidth="1"/>
    <col min="2564" max="2564" width="8.42578125" style="234" customWidth="1"/>
    <col min="2565" max="2565" width="6.140625" style="234" customWidth="1"/>
    <col min="2566" max="2566" width="5.7109375" style="234" customWidth="1"/>
    <col min="2567" max="2567" width="8.28515625" style="234" customWidth="1"/>
    <col min="2568" max="2568" width="5.85546875" style="234" customWidth="1"/>
    <col min="2569" max="2569" width="35.140625" style="234" customWidth="1"/>
    <col min="2570" max="2570" width="12.7109375" style="234" customWidth="1"/>
    <col min="2571" max="2571" width="12.42578125" style="234" customWidth="1"/>
    <col min="2572" max="2572" width="11.85546875" style="234" customWidth="1"/>
    <col min="2573" max="2573" width="9.140625" style="234" customWidth="1"/>
    <col min="2574" max="2574" width="10.7109375" style="234" customWidth="1"/>
    <col min="2575" max="2575" width="10.85546875" style="234" customWidth="1"/>
    <col min="2576" max="2577" width="9.140625" style="234"/>
    <col min="2578" max="2578" width="10.5703125" style="234" customWidth="1"/>
    <col min="2579" max="2579" width="10.42578125" style="234" customWidth="1"/>
    <col min="2580" max="2817" width="9.140625" style="234"/>
    <col min="2818" max="2818" width="6.7109375" style="234" customWidth="1"/>
    <col min="2819" max="2819" width="5.7109375" style="234" customWidth="1"/>
    <col min="2820" max="2820" width="8.42578125" style="234" customWidth="1"/>
    <col min="2821" max="2821" width="6.140625" style="234" customWidth="1"/>
    <col min="2822" max="2822" width="5.7109375" style="234" customWidth="1"/>
    <col min="2823" max="2823" width="8.28515625" style="234" customWidth="1"/>
    <col min="2824" max="2824" width="5.85546875" style="234" customWidth="1"/>
    <col min="2825" max="2825" width="35.140625" style="234" customWidth="1"/>
    <col min="2826" max="2826" width="12.7109375" style="234" customWidth="1"/>
    <col min="2827" max="2827" width="12.42578125" style="234" customWidth="1"/>
    <col min="2828" max="2828" width="11.85546875" style="234" customWidth="1"/>
    <col min="2829" max="2829" width="9.140625" style="234" customWidth="1"/>
    <col min="2830" max="2830" width="10.7109375" style="234" customWidth="1"/>
    <col min="2831" max="2831" width="10.85546875" style="234" customWidth="1"/>
    <col min="2832" max="2833" width="9.140625" style="234"/>
    <col min="2834" max="2834" width="10.5703125" style="234" customWidth="1"/>
    <col min="2835" max="2835" width="10.42578125" style="234" customWidth="1"/>
    <col min="2836" max="3073" width="9.140625" style="234"/>
    <col min="3074" max="3074" width="6.7109375" style="234" customWidth="1"/>
    <col min="3075" max="3075" width="5.7109375" style="234" customWidth="1"/>
    <col min="3076" max="3076" width="8.42578125" style="234" customWidth="1"/>
    <col min="3077" max="3077" width="6.140625" style="234" customWidth="1"/>
    <col min="3078" max="3078" width="5.7109375" style="234" customWidth="1"/>
    <col min="3079" max="3079" width="8.28515625" style="234" customWidth="1"/>
    <col min="3080" max="3080" width="5.85546875" style="234" customWidth="1"/>
    <col min="3081" max="3081" width="35.140625" style="234" customWidth="1"/>
    <col min="3082" max="3082" width="12.7109375" style="234" customWidth="1"/>
    <col min="3083" max="3083" width="12.42578125" style="234" customWidth="1"/>
    <col min="3084" max="3084" width="11.85546875" style="234" customWidth="1"/>
    <col min="3085" max="3085" width="9.140625" style="234" customWidth="1"/>
    <col min="3086" max="3086" width="10.7109375" style="234" customWidth="1"/>
    <col min="3087" max="3087" width="10.85546875" style="234" customWidth="1"/>
    <col min="3088" max="3089" width="9.140625" style="234"/>
    <col min="3090" max="3090" width="10.5703125" style="234" customWidth="1"/>
    <col min="3091" max="3091" width="10.42578125" style="234" customWidth="1"/>
    <col min="3092" max="3329" width="9.140625" style="234"/>
    <col min="3330" max="3330" width="6.7109375" style="234" customWidth="1"/>
    <col min="3331" max="3331" width="5.7109375" style="234" customWidth="1"/>
    <col min="3332" max="3332" width="8.42578125" style="234" customWidth="1"/>
    <col min="3333" max="3333" width="6.140625" style="234" customWidth="1"/>
    <col min="3334" max="3334" width="5.7109375" style="234" customWidth="1"/>
    <col min="3335" max="3335" width="8.28515625" style="234" customWidth="1"/>
    <col min="3336" max="3336" width="5.85546875" style="234" customWidth="1"/>
    <col min="3337" max="3337" width="35.140625" style="234" customWidth="1"/>
    <col min="3338" max="3338" width="12.7109375" style="234" customWidth="1"/>
    <col min="3339" max="3339" width="12.42578125" style="234" customWidth="1"/>
    <col min="3340" max="3340" width="11.85546875" style="234" customWidth="1"/>
    <col min="3341" max="3341" width="9.140625" style="234" customWidth="1"/>
    <col min="3342" max="3342" width="10.7109375" style="234" customWidth="1"/>
    <col min="3343" max="3343" width="10.85546875" style="234" customWidth="1"/>
    <col min="3344" max="3345" width="9.140625" style="234"/>
    <col min="3346" max="3346" width="10.5703125" style="234" customWidth="1"/>
    <col min="3347" max="3347" width="10.42578125" style="234" customWidth="1"/>
    <col min="3348" max="3585" width="9.140625" style="234"/>
    <col min="3586" max="3586" width="6.7109375" style="234" customWidth="1"/>
    <col min="3587" max="3587" width="5.7109375" style="234" customWidth="1"/>
    <col min="3588" max="3588" width="8.42578125" style="234" customWidth="1"/>
    <col min="3589" max="3589" width="6.140625" style="234" customWidth="1"/>
    <col min="3590" max="3590" width="5.7109375" style="234" customWidth="1"/>
    <col min="3591" max="3591" width="8.28515625" style="234" customWidth="1"/>
    <col min="3592" max="3592" width="5.85546875" style="234" customWidth="1"/>
    <col min="3593" max="3593" width="35.140625" style="234" customWidth="1"/>
    <col min="3594" max="3594" width="12.7109375" style="234" customWidth="1"/>
    <col min="3595" max="3595" width="12.42578125" style="234" customWidth="1"/>
    <col min="3596" max="3596" width="11.85546875" style="234" customWidth="1"/>
    <col min="3597" max="3597" width="9.140625" style="234" customWidth="1"/>
    <col min="3598" max="3598" width="10.7109375" style="234" customWidth="1"/>
    <col min="3599" max="3599" width="10.85546875" style="234" customWidth="1"/>
    <col min="3600" max="3601" width="9.140625" style="234"/>
    <col min="3602" max="3602" width="10.5703125" style="234" customWidth="1"/>
    <col min="3603" max="3603" width="10.42578125" style="234" customWidth="1"/>
    <col min="3604" max="3841" width="9.140625" style="234"/>
    <col min="3842" max="3842" width="6.7109375" style="234" customWidth="1"/>
    <col min="3843" max="3843" width="5.7109375" style="234" customWidth="1"/>
    <col min="3844" max="3844" width="8.42578125" style="234" customWidth="1"/>
    <col min="3845" max="3845" width="6.140625" style="234" customWidth="1"/>
    <col min="3846" max="3846" width="5.7109375" style="234" customWidth="1"/>
    <col min="3847" max="3847" width="8.28515625" style="234" customWidth="1"/>
    <col min="3848" max="3848" width="5.85546875" style="234" customWidth="1"/>
    <col min="3849" max="3849" width="35.140625" style="234" customWidth="1"/>
    <col min="3850" max="3850" width="12.7109375" style="234" customWidth="1"/>
    <col min="3851" max="3851" width="12.42578125" style="234" customWidth="1"/>
    <col min="3852" max="3852" width="11.85546875" style="234" customWidth="1"/>
    <col min="3853" max="3853" width="9.140625" style="234" customWidth="1"/>
    <col min="3854" max="3854" width="10.7109375" style="234" customWidth="1"/>
    <col min="3855" max="3855" width="10.85546875" style="234" customWidth="1"/>
    <col min="3856" max="3857" width="9.140625" style="234"/>
    <col min="3858" max="3858" width="10.5703125" style="234" customWidth="1"/>
    <col min="3859" max="3859" width="10.42578125" style="234" customWidth="1"/>
    <col min="3860" max="4097" width="9.140625" style="234"/>
    <col min="4098" max="4098" width="6.7109375" style="234" customWidth="1"/>
    <col min="4099" max="4099" width="5.7109375" style="234" customWidth="1"/>
    <col min="4100" max="4100" width="8.42578125" style="234" customWidth="1"/>
    <col min="4101" max="4101" width="6.140625" style="234" customWidth="1"/>
    <col min="4102" max="4102" width="5.7109375" style="234" customWidth="1"/>
    <col min="4103" max="4103" width="8.28515625" style="234" customWidth="1"/>
    <col min="4104" max="4104" width="5.85546875" style="234" customWidth="1"/>
    <col min="4105" max="4105" width="35.140625" style="234" customWidth="1"/>
    <col min="4106" max="4106" width="12.7109375" style="234" customWidth="1"/>
    <col min="4107" max="4107" width="12.42578125" style="234" customWidth="1"/>
    <col min="4108" max="4108" width="11.85546875" style="234" customWidth="1"/>
    <col min="4109" max="4109" width="9.140625" style="234" customWidth="1"/>
    <col min="4110" max="4110" width="10.7109375" style="234" customWidth="1"/>
    <col min="4111" max="4111" width="10.85546875" style="234" customWidth="1"/>
    <col min="4112" max="4113" width="9.140625" style="234"/>
    <col min="4114" max="4114" width="10.5703125" style="234" customWidth="1"/>
    <col min="4115" max="4115" width="10.42578125" style="234" customWidth="1"/>
    <col min="4116" max="4353" width="9.140625" style="234"/>
    <col min="4354" max="4354" width="6.7109375" style="234" customWidth="1"/>
    <col min="4355" max="4355" width="5.7109375" style="234" customWidth="1"/>
    <col min="4356" max="4356" width="8.42578125" style="234" customWidth="1"/>
    <col min="4357" max="4357" width="6.140625" style="234" customWidth="1"/>
    <col min="4358" max="4358" width="5.7109375" style="234" customWidth="1"/>
    <col min="4359" max="4359" width="8.28515625" style="234" customWidth="1"/>
    <col min="4360" max="4360" width="5.85546875" style="234" customWidth="1"/>
    <col min="4361" max="4361" width="35.140625" style="234" customWidth="1"/>
    <col min="4362" max="4362" width="12.7109375" style="234" customWidth="1"/>
    <col min="4363" max="4363" width="12.42578125" style="234" customWidth="1"/>
    <col min="4364" max="4364" width="11.85546875" style="234" customWidth="1"/>
    <col min="4365" max="4365" width="9.140625" style="234" customWidth="1"/>
    <col min="4366" max="4366" width="10.7109375" style="234" customWidth="1"/>
    <col min="4367" max="4367" width="10.85546875" style="234" customWidth="1"/>
    <col min="4368" max="4369" width="9.140625" style="234"/>
    <col min="4370" max="4370" width="10.5703125" style="234" customWidth="1"/>
    <col min="4371" max="4371" width="10.42578125" style="234" customWidth="1"/>
    <col min="4372" max="4609" width="9.140625" style="234"/>
    <col min="4610" max="4610" width="6.7109375" style="234" customWidth="1"/>
    <col min="4611" max="4611" width="5.7109375" style="234" customWidth="1"/>
    <col min="4612" max="4612" width="8.42578125" style="234" customWidth="1"/>
    <col min="4613" max="4613" width="6.140625" style="234" customWidth="1"/>
    <col min="4614" max="4614" width="5.7109375" style="234" customWidth="1"/>
    <col min="4615" max="4615" width="8.28515625" style="234" customWidth="1"/>
    <col min="4616" max="4616" width="5.85546875" style="234" customWidth="1"/>
    <col min="4617" max="4617" width="35.140625" style="234" customWidth="1"/>
    <col min="4618" max="4618" width="12.7109375" style="234" customWidth="1"/>
    <col min="4619" max="4619" width="12.42578125" style="234" customWidth="1"/>
    <col min="4620" max="4620" width="11.85546875" style="234" customWidth="1"/>
    <col min="4621" max="4621" width="9.140625" style="234" customWidth="1"/>
    <col min="4622" max="4622" width="10.7109375" style="234" customWidth="1"/>
    <col min="4623" max="4623" width="10.85546875" style="234" customWidth="1"/>
    <col min="4624" max="4625" width="9.140625" style="234"/>
    <col min="4626" max="4626" width="10.5703125" style="234" customWidth="1"/>
    <col min="4627" max="4627" width="10.42578125" style="234" customWidth="1"/>
    <col min="4628" max="4865" width="9.140625" style="234"/>
    <col min="4866" max="4866" width="6.7109375" style="234" customWidth="1"/>
    <col min="4867" max="4867" width="5.7109375" style="234" customWidth="1"/>
    <col min="4868" max="4868" width="8.42578125" style="234" customWidth="1"/>
    <col min="4869" max="4869" width="6.140625" style="234" customWidth="1"/>
    <col min="4870" max="4870" width="5.7109375" style="234" customWidth="1"/>
    <col min="4871" max="4871" width="8.28515625" style="234" customWidth="1"/>
    <col min="4872" max="4872" width="5.85546875" style="234" customWidth="1"/>
    <col min="4873" max="4873" width="35.140625" style="234" customWidth="1"/>
    <col min="4874" max="4874" width="12.7109375" style="234" customWidth="1"/>
    <col min="4875" max="4875" width="12.42578125" style="234" customWidth="1"/>
    <col min="4876" max="4876" width="11.85546875" style="234" customWidth="1"/>
    <col min="4877" max="4877" width="9.140625" style="234" customWidth="1"/>
    <col min="4878" max="4878" width="10.7109375" style="234" customWidth="1"/>
    <col min="4879" max="4879" width="10.85546875" style="234" customWidth="1"/>
    <col min="4880" max="4881" width="9.140625" style="234"/>
    <col min="4882" max="4882" width="10.5703125" style="234" customWidth="1"/>
    <col min="4883" max="4883" width="10.42578125" style="234" customWidth="1"/>
    <col min="4884" max="5121" width="9.140625" style="234"/>
    <col min="5122" max="5122" width="6.7109375" style="234" customWidth="1"/>
    <col min="5123" max="5123" width="5.7109375" style="234" customWidth="1"/>
    <col min="5124" max="5124" width="8.42578125" style="234" customWidth="1"/>
    <col min="5125" max="5125" width="6.140625" style="234" customWidth="1"/>
    <col min="5126" max="5126" width="5.7109375" style="234" customWidth="1"/>
    <col min="5127" max="5127" width="8.28515625" style="234" customWidth="1"/>
    <col min="5128" max="5128" width="5.85546875" style="234" customWidth="1"/>
    <col min="5129" max="5129" width="35.140625" style="234" customWidth="1"/>
    <col min="5130" max="5130" width="12.7109375" style="234" customWidth="1"/>
    <col min="5131" max="5131" width="12.42578125" style="234" customWidth="1"/>
    <col min="5132" max="5132" width="11.85546875" style="234" customWidth="1"/>
    <col min="5133" max="5133" width="9.140625" style="234" customWidth="1"/>
    <col min="5134" max="5134" width="10.7109375" style="234" customWidth="1"/>
    <col min="5135" max="5135" width="10.85546875" style="234" customWidth="1"/>
    <col min="5136" max="5137" width="9.140625" style="234"/>
    <col min="5138" max="5138" width="10.5703125" style="234" customWidth="1"/>
    <col min="5139" max="5139" width="10.42578125" style="234" customWidth="1"/>
    <col min="5140" max="5377" width="9.140625" style="234"/>
    <col min="5378" max="5378" width="6.7109375" style="234" customWidth="1"/>
    <col min="5379" max="5379" width="5.7109375" style="234" customWidth="1"/>
    <col min="5380" max="5380" width="8.42578125" style="234" customWidth="1"/>
    <col min="5381" max="5381" width="6.140625" style="234" customWidth="1"/>
    <col min="5382" max="5382" width="5.7109375" style="234" customWidth="1"/>
    <col min="5383" max="5383" width="8.28515625" style="234" customWidth="1"/>
    <col min="5384" max="5384" width="5.85546875" style="234" customWidth="1"/>
    <col min="5385" max="5385" width="35.140625" style="234" customWidth="1"/>
    <col min="5386" max="5386" width="12.7109375" style="234" customWidth="1"/>
    <col min="5387" max="5387" width="12.42578125" style="234" customWidth="1"/>
    <col min="5388" max="5388" width="11.85546875" style="234" customWidth="1"/>
    <col min="5389" max="5389" width="9.140625" style="234" customWidth="1"/>
    <col min="5390" max="5390" width="10.7109375" style="234" customWidth="1"/>
    <col min="5391" max="5391" width="10.85546875" style="234" customWidth="1"/>
    <col min="5392" max="5393" width="9.140625" style="234"/>
    <col min="5394" max="5394" width="10.5703125" style="234" customWidth="1"/>
    <col min="5395" max="5395" width="10.42578125" style="234" customWidth="1"/>
    <col min="5396" max="5633" width="9.140625" style="234"/>
    <col min="5634" max="5634" width="6.7109375" style="234" customWidth="1"/>
    <col min="5635" max="5635" width="5.7109375" style="234" customWidth="1"/>
    <col min="5636" max="5636" width="8.42578125" style="234" customWidth="1"/>
    <col min="5637" max="5637" width="6.140625" style="234" customWidth="1"/>
    <col min="5638" max="5638" width="5.7109375" style="234" customWidth="1"/>
    <col min="5639" max="5639" width="8.28515625" style="234" customWidth="1"/>
    <col min="5640" max="5640" width="5.85546875" style="234" customWidth="1"/>
    <col min="5641" max="5641" width="35.140625" style="234" customWidth="1"/>
    <col min="5642" max="5642" width="12.7109375" style="234" customWidth="1"/>
    <col min="5643" max="5643" width="12.42578125" style="234" customWidth="1"/>
    <col min="5644" max="5644" width="11.85546875" style="234" customWidth="1"/>
    <col min="5645" max="5645" width="9.140625" style="234" customWidth="1"/>
    <col min="5646" max="5646" width="10.7109375" style="234" customWidth="1"/>
    <col min="5647" max="5647" width="10.85546875" style="234" customWidth="1"/>
    <col min="5648" max="5649" width="9.140625" style="234"/>
    <col min="5650" max="5650" width="10.5703125" style="234" customWidth="1"/>
    <col min="5651" max="5651" width="10.42578125" style="234" customWidth="1"/>
    <col min="5652" max="5889" width="9.140625" style="234"/>
    <col min="5890" max="5890" width="6.7109375" style="234" customWidth="1"/>
    <col min="5891" max="5891" width="5.7109375" style="234" customWidth="1"/>
    <col min="5892" max="5892" width="8.42578125" style="234" customWidth="1"/>
    <col min="5893" max="5893" width="6.140625" style="234" customWidth="1"/>
    <col min="5894" max="5894" width="5.7109375" style="234" customWidth="1"/>
    <col min="5895" max="5895" width="8.28515625" style="234" customWidth="1"/>
    <col min="5896" max="5896" width="5.85546875" style="234" customWidth="1"/>
    <col min="5897" max="5897" width="35.140625" style="234" customWidth="1"/>
    <col min="5898" max="5898" width="12.7109375" style="234" customWidth="1"/>
    <col min="5899" max="5899" width="12.42578125" style="234" customWidth="1"/>
    <col min="5900" max="5900" width="11.85546875" style="234" customWidth="1"/>
    <col min="5901" max="5901" width="9.140625" style="234" customWidth="1"/>
    <col min="5902" max="5902" width="10.7109375" style="234" customWidth="1"/>
    <col min="5903" max="5903" width="10.85546875" style="234" customWidth="1"/>
    <col min="5904" max="5905" width="9.140625" style="234"/>
    <col min="5906" max="5906" width="10.5703125" style="234" customWidth="1"/>
    <col min="5907" max="5907" width="10.42578125" style="234" customWidth="1"/>
    <col min="5908" max="6145" width="9.140625" style="234"/>
    <col min="6146" max="6146" width="6.7109375" style="234" customWidth="1"/>
    <col min="6147" max="6147" width="5.7109375" style="234" customWidth="1"/>
    <col min="6148" max="6148" width="8.42578125" style="234" customWidth="1"/>
    <col min="6149" max="6149" width="6.140625" style="234" customWidth="1"/>
    <col min="6150" max="6150" width="5.7109375" style="234" customWidth="1"/>
    <col min="6151" max="6151" width="8.28515625" style="234" customWidth="1"/>
    <col min="6152" max="6152" width="5.85546875" style="234" customWidth="1"/>
    <col min="6153" max="6153" width="35.140625" style="234" customWidth="1"/>
    <col min="6154" max="6154" width="12.7109375" style="234" customWidth="1"/>
    <col min="6155" max="6155" width="12.42578125" style="234" customWidth="1"/>
    <col min="6156" max="6156" width="11.85546875" style="234" customWidth="1"/>
    <col min="6157" max="6157" width="9.140625" style="234" customWidth="1"/>
    <col min="6158" max="6158" width="10.7109375" style="234" customWidth="1"/>
    <col min="6159" max="6159" width="10.85546875" style="234" customWidth="1"/>
    <col min="6160" max="6161" width="9.140625" style="234"/>
    <col min="6162" max="6162" width="10.5703125" style="234" customWidth="1"/>
    <col min="6163" max="6163" width="10.42578125" style="234" customWidth="1"/>
    <col min="6164" max="6401" width="9.140625" style="234"/>
    <col min="6402" max="6402" width="6.7109375" style="234" customWidth="1"/>
    <col min="6403" max="6403" width="5.7109375" style="234" customWidth="1"/>
    <col min="6404" max="6404" width="8.42578125" style="234" customWidth="1"/>
    <col min="6405" max="6405" width="6.140625" style="234" customWidth="1"/>
    <col min="6406" max="6406" width="5.7109375" style="234" customWidth="1"/>
    <col min="6407" max="6407" width="8.28515625" style="234" customWidth="1"/>
    <col min="6408" max="6408" width="5.85546875" style="234" customWidth="1"/>
    <col min="6409" max="6409" width="35.140625" style="234" customWidth="1"/>
    <col min="6410" max="6410" width="12.7109375" style="234" customWidth="1"/>
    <col min="6411" max="6411" width="12.42578125" style="234" customWidth="1"/>
    <col min="6412" max="6412" width="11.85546875" style="234" customWidth="1"/>
    <col min="6413" max="6413" width="9.140625" style="234" customWidth="1"/>
    <col min="6414" max="6414" width="10.7109375" style="234" customWidth="1"/>
    <col min="6415" max="6415" width="10.85546875" style="234" customWidth="1"/>
    <col min="6416" max="6417" width="9.140625" style="234"/>
    <col min="6418" max="6418" width="10.5703125" style="234" customWidth="1"/>
    <col min="6419" max="6419" width="10.42578125" style="234" customWidth="1"/>
    <col min="6420" max="6657" width="9.140625" style="234"/>
    <col min="6658" max="6658" width="6.7109375" style="234" customWidth="1"/>
    <col min="6659" max="6659" width="5.7109375" style="234" customWidth="1"/>
    <col min="6660" max="6660" width="8.42578125" style="234" customWidth="1"/>
    <col min="6661" max="6661" width="6.140625" style="234" customWidth="1"/>
    <col min="6662" max="6662" width="5.7109375" style="234" customWidth="1"/>
    <col min="6663" max="6663" width="8.28515625" style="234" customWidth="1"/>
    <col min="6664" max="6664" width="5.85546875" style="234" customWidth="1"/>
    <col min="6665" max="6665" width="35.140625" style="234" customWidth="1"/>
    <col min="6666" max="6666" width="12.7109375" style="234" customWidth="1"/>
    <col min="6667" max="6667" width="12.42578125" style="234" customWidth="1"/>
    <col min="6668" max="6668" width="11.85546875" style="234" customWidth="1"/>
    <col min="6669" max="6669" width="9.140625" style="234" customWidth="1"/>
    <col min="6670" max="6670" width="10.7109375" style="234" customWidth="1"/>
    <col min="6671" max="6671" width="10.85546875" style="234" customWidth="1"/>
    <col min="6672" max="6673" width="9.140625" style="234"/>
    <col min="6674" max="6674" width="10.5703125" style="234" customWidth="1"/>
    <col min="6675" max="6675" width="10.42578125" style="234" customWidth="1"/>
    <col min="6676" max="6913" width="9.140625" style="234"/>
    <col min="6914" max="6914" width="6.7109375" style="234" customWidth="1"/>
    <col min="6915" max="6915" width="5.7109375" style="234" customWidth="1"/>
    <col min="6916" max="6916" width="8.42578125" style="234" customWidth="1"/>
    <col min="6917" max="6917" width="6.140625" style="234" customWidth="1"/>
    <col min="6918" max="6918" width="5.7109375" style="234" customWidth="1"/>
    <col min="6919" max="6919" width="8.28515625" style="234" customWidth="1"/>
    <col min="6920" max="6920" width="5.85546875" style="234" customWidth="1"/>
    <col min="6921" max="6921" width="35.140625" style="234" customWidth="1"/>
    <col min="6922" max="6922" width="12.7109375" style="234" customWidth="1"/>
    <col min="6923" max="6923" width="12.42578125" style="234" customWidth="1"/>
    <col min="6924" max="6924" width="11.85546875" style="234" customWidth="1"/>
    <col min="6925" max="6925" width="9.140625" style="234" customWidth="1"/>
    <col min="6926" max="6926" width="10.7109375" style="234" customWidth="1"/>
    <col min="6927" max="6927" width="10.85546875" style="234" customWidth="1"/>
    <col min="6928" max="6929" width="9.140625" style="234"/>
    <col min="6930" max="6930" width="10.5703125" style="234" customWidth="1"/>
    <col min="6931" max="6931" width="10.42578125" style="234" customWidth="1"/>
    <col min="6932" max="7169" width="9.140625" style="234"/>
    <col min="7170" max="7170" width="6.7109375" style="234" customWidth="1"/>
    <col min="7171" max="7171" width="5.7109375" style="234" customWidth="1"/>
    <col min="7172" max="7172" width="8.42578125" style="234" customWidth="1"/>
    <col min="7173" max="7173" width="6.140625" style="234" customWidth="1"/>
    <col min="7174" max="7174" width="5.7109375" style="234" customWidth="1"/>
    <col min="7175" max="7175" width="8.28515625" style="234" customWidth="1"/>
    <col min="7176" max="7176" width="5.85546875" style="234" customWidth="1"/>
    <col min="7177" max="7177" width="35.140625" style="234" customWidth="1"/>
    <col min="7178" max="7178" width="12.7109375" style="234" customWidth="1"/>
    <col min="7179" max="7179" width="12.42578125" style="234" customWidth="1"/>
    <col min="7180" max="7180" width="11.85546875" style="234" customWidth="1"/>
    <col min="7181" max="7181" width="9.140625" style="234" customWidth="1"/>
    <col min="7182" max="7182" width="10.7109375" style="234" customWidth="1"/>
    <col min="7183" max="7183" width="10.85546875" style="234" customWidth="1"/>
    <col min="7184" max="7185" width="9.140625" style="234"/>
    <col min="7186" max="7186" width="10.5703125" style="234" customWidth="1"/>
    <col min="7187" max="7187" width="10.42578125" style="234" customWidth="1"/>
    <col min="7188" max="7425" width="9.140625" style="234"/>
    <col min="7426" max="7426" width="6.7109375" style="234" customWidth="1"/>
    <col min="7427" max="7427" width="5.7109375" style="234" customWidth="1"/>
    <col min="7428" max="7428" width="8.42578125" style="234" customWidth="1"/>
    <col min="7429" max="7429" width="6.140625" style="234" customWidth="1"/>
    <col min="7430" max="7430" width="5.7109375" style="234" customWidth="1"/>
    <col min="7431" max="7431" width="8.28515625" style="234" customWidth="1"/>
    <col min="7432" max="7432" width="5.85546875" style="234" customWidth="1"/>
    <col min="7433" max="7433" width="35.140625" style="234" customWidth="1"/>
    <col min="7434" max="7434" width="12.7109375" style="234" customWidth="1"/>
    <col min="7435" max="7435" width="12.42578125" style="234" customWidth="1"/>
    <col min="7436" max="7436" width="11.85546875" style="234" customWidth="1"/>
    <col min="7437" max="7437" width="9.140625" style="234" customWidth="1"/>
    <col min="7438" max="7438" width="10.7109375" style="234" customWidth="1"/>
    <col min="7439" max="7439" width="10.85546875" style="234" customWidth="1"/>
    <col min="7440" max="7441" width="9.140625" style="234"/>
    <col min="7442" max="7442" width="10.5703125" style="234" customWidth="1"/>
    <col min="7443" max="7443" width="10.42578125" style="234" customWidth="1"/>
    <col min="7444" max="7681" width="9.140625" style="234"/>
    <col min="7682" max="7682" width="6.7109375" style="234" customWidth="1"/>
    <col min="7683" max="7683" width="5.7109375" style="234" customWidth="1"/>
    <col min="7684" max="7684" width="8.42578125" style="234" customWidth="1"/>
    <col min="7685" max="7685" width="6.140625" style="234" customWidth="1"/>
    <col min="7686" max="7686" width="5.7109375" style="234" customWidth="1"/>
    <col min="7687" max="7687" width="8.28515625" style="234" customWidth="1"/>
    <col min="7688" max="7688" width="5.85546875" style="234" customWidth="1"/>
    <col min="7689" max="7689" width="35.140625" style="234" customWidth="1"/>
    <col min="7690" max="7690" width="12.7109375" style="234" customWidth="1"/>
    <col min="7691" max="7691" width="12.42578125" style="234" customWidth="1"/>
    <col min="7692" max="7692" width="11.85546875" style="234" customWidth="1"/>
    <col min="7693" max="7693" width="9.140625" style="234" customWidth="1"/>
    <col min="7694" max="7694" width="10.7109375" style="234" customWidth="1"/>
    <col min="7695" max="7695" width="10.85546875" style="234" customWidth="1"/>
    <col min="7696" max="7697" width="9.140625" style="234"/>
    <col min="7698" max="7698" width="10.5703125" style="234" customWidth="1"/>
    <col min="7699" max="7699" width="10.42578125" style="234" customWidth="1"/>
    <col min="7700" max="7937" width="9.140625" style="234"/>
    <col min="7938" max="7938" width="6.7109375" style="234" customWidth="1"/>
    <col min="7939" max="7939" width="5.7109375" style="234" customWidth="1"/>
    <col min="7940" max="7940" width="8.42578125" style="234" customWidth="1"/>
    <col min="7941" max="7941" width="6.140625" style="234" customWidth="1"/>
    <col min="7942" max="7942" width="5.7109375" style="234" customWidth="1"/>
    <col min="7943" max="7943" width="8.28515625" style="234" customWidth="1"/>
    <col min="7944" max="7944" width="5.85546875" style="234" customWidth="1"/>
    <col min="7945" max="7945" width="35.140625" style="234" customWidth="1"/>
    <col min="7946" max="7946" width="12.7109375" style="234" customWidth="1"/>
    <col min="7947" max="7947" width="12.42578125" style="234" customWidth="1"/>
    <col min="7948" max="7948" width="11.85546875" style="234" customWidth="1"/>
    <col min="7949" max="7949" width="9.140625" style="234" customWidth="1"/>
    <col min="7950" max="7950" width="10.7109375" style="234" customWidth="1"/>
    <col min="7951" max="7951" width="10.85546875" style="234" customWidth="1"/>
    <col min="7952" max="7953" width="9.140625" style="234"/>
    <col min="7954" max="7954" width="10.5703125" style="234" customWidth="1"/>
    <col min="7955" max="7955" width="10.42578125" style="234" customWidth="1"/>
    <col min="7956" max="8193" width="9.140625" style="234"/>
    <col min="8194" max="8194" width="6.7109375" style="234" customWidth="1"/>
    <col min="8195" max="8195" width="5.7109375" style="234" customWidth="1"/>
    <col min="8196" max="8196" width="8.42578125" style="234" customWidth="1"/>
    <col min="8197" max="8197" width="6.140625" style="234" customWidth="1"/>
    <col min="8198" max="8198" width="5.7109375" style="234" customWidth="1"/>
    <col min="8199" max="8199" width="8.28515625" style="234" customWidth="1"/>
    <col min="8200" max="8200" width="5.85546875" style="234" customWidth="1"/>
    <col min="8201" max="8201" width="35.140625" style="234" customWidth="1"/>
    <col min="8202" max="8202" width="12.7109375" style="234" customWidth="1"/>
    <col min="8203" max="8203" width="12.42578125" style="234" customWidth="1"/>
    <col min="8204" max="8204" width="11.85546875" style="234" customWidth="1"/>
    <col min="8205" max="8205" width="9.140625" style="234" customWidth="1"/>
    <col min="8206" max="8206" width="10.7109375" style="234" customWidth="1"/>
    <col min="8207" max="8207" width="10.85546875" style="234" customWidth="1"/>
    <col min="8208" max="8209" width="9.140625" style="234"/>
    <col min="8210" max="8210" width="10.5703125" style="234" customWidth="1"/>
    <col min="8211" max="8211" width="10.42578125" style="234" customWidth="1"/>
    <col min="8212" max="8449" width="9.140625" style="234"/>
    <col min="8450" max="8450" width="6.7109375" style="234" customWidth="1"/>
    <col min="8451" max="8451" width="5.7109375" style="234" customWidth="1"/>
    <col min="8452" max="8452" width="8.42578125" style="234" customWidth="1"/>
    <col min="8453" max="8453" width="6.140625" style="234" customWidth="1"/>
    <col min="8454" max="8454" width="5.7109375" style="234" customWidth="1"/>
    <col min="8455" max="8455" width="8.28515625" style="234" customWidth="1"/>
    <col min="8456" max="8456" width="5.85546875" style="234" customWidth="1"/>
    <col min="8457" max="8457" width="35.140625" style="234" customWidth="1"/>
    <col min="8458" max="8458" width="12.7109375" style="234" customWidth="1"/>
    <col min="8459" max="8459" width="12.42578125" style="234" customWidth="1"/>
    <col min="8460" max="8460" width="11.85546875" style="234" customWidth="1"/>
    <col min="8461" max="8461" width="9.140625" style="234" customWidth="1"/>
    <col min="8462" max="8462" width="10.7109375" style="234" customWidth="1"/>
    <col min="8463" max="8463" width="10.85546875" style="234" customWidth="1"/>
    <col min="8464" max="8465" width="9.140625" style="234"/>
    <col min="8466" max="8466" width="10.5703125" style="234" customWidth="1"/>
    <col min="8467" max="8467" width="10.42578125" style="234" customWidth="1"/>
    <col min="8468" max="8705" width="9.140625" style="234"/>
    <col min="8706" max="8706" width="6.7109375" style="234" customWidth="1"/>
    <col min="8707" max="8707" width="5.7109375" style="234" customWidth="1"/>
    <col min="8708" max="8708" width="8.42578125" style="234" customWidth="1"/>
    <col min="8709" max="8709" width="6.140625" style="234" customWidth="1"/>
    <col min="8710" max="8710" width="5.7109375" style="234" customWidth="1"/>
    <col min="8711" max="8711" width="8.28515625" style="234" customWidth="1"/>
    <col min="8712" max="8712" width="5.85546875" style="234" customWidth="1"/>
    <col min="8713" max="8713" width="35.140625" style="234" customWidth="1"/>
    <col min="8714" max="8714" width="12.7109375" style="234" customWidth="1"/>
    <col min="8715" max="8715" width="12.42578125" style="234" customWidth="1"/>
    <col min="8716" max="8716" width="11.85546875" style="234" customWidth="1"/>
    <col min="8717" max="8717" width="9.140625" style="234" customWidth="1"/>
    <col min="8718" max="8718" width="10.7109375" style="234" customWidth="1"/>
    <col min="8719" max="8719" width="10.85546875" style="234" customWidth="1"/>
    <col min="8720" max="8721" width="9.140625" style="234"/>
    <col min="8722" max="8722" width="10.5703125" style="234" customWidth="1"/>
    <col min="8723" max="8723" width="10.42578125" style="234" customWidth="1"/>
    <col min="8724" max="8961" width="9.140625" style="234"/>
    <col min="8962" max="8962" width="6.7109375" style="234" customWidth="1"/>
    <col min="8963" max="8963" width="5.7109375" style="234" customWidth="1"/>
    <col min="8964" max="8964" width="8.42578125" style="234" customWidth="1"/>
    <col min="8965" max="8965" width="6.140625" style="234" customWidth="1"/>
    <col min="8966" max="8966" width="5.7109375" style="234" customWidth="1"/>
    <col min="8967" max="8967" width="8.28515625" style="234" customWidth="1"/>
    <col min="8968" max="8968" width="5.85546875" style="234" customWidth="1"/>
    <col min="8969" max="8969" width="35.140625" style="234" customWidth="1"/>
    <col min="8970" max="8970" width="12.7109375" style="234" customWidth="1"/>
    <col min="8971" max="8971" width="12.42578125" style="234" customWidth="1"/>
    <col min="8972" max="8972" width="11.85546875" style="234" customWidth="1"/>
    <col min="8973" max="8973" width="9.140625" style="234" customWidth="1"/>
    <col min="8974" max="8974" width="10.7109375" style="234" customWidth="1"/>
    <col min="8975" max="8975" width="10.85546875" style="234" customWidth="1"/>
    <col min="8976" max="8977" width="9.140625" style="234"/>
    <col min="8978" max="8978" width="10.5703125" style="234" customWidth="1"/>
    <col min="8979" max="8979" width="10.42578125" style="234" customWidth="1"/>
    <col min="8980" max="9217" width="9.140625" style="234"/>
    <col min="9218" max="9218" width="6.7109375" style="234" customWidth="1"/>
    <col min="9219" max="9219" width="5.7109375" style="234" customWidth="1"/>
    <col min="9220" max="9220" width="8.42578125" style="234" customWidth="1"/>
    <col min="9221" max="9221" width="6.140625" style="234" customWidth="1"/>
    <col min="9222" max="9222" width="5.7109375" style="234" customWidth="1"/>
    <col min="9223" max="9223" width="8.28515625" style="234" customWidth="1"/>
    <col min="9224" max="9224" width="5.85546875" style="234" customWidth="1"/>
    <col min="9225" max="9225" width="35.140625" style="234" customWidth="1"/>
    <col min="9226" max="9226" width="12.7109375" style="234" customWidth="1"/>
    <col min="9227" max="9227" width="12.42578125" style="234" customWidth="1"/>
    <col min="9228" max="9228" width="11.85546875" style="234" customWidth="1"/>
    <col min="9229" max="9229" width="9.140625" style="234" customWidth="1"/>
    <col min="9230" max="9230" width="10.7109375" style="234" customWidth="1"/>
    <col min="9231" max="9231" width="10.85546875" style="234" customWidth="1"/>
    <col min="9232" max="9233" width="9.140625" style="234"/>
    <col min="9234" max="9234" width="10.5703125" style="234" customWidth="1"/>
    <col min="9235" max="9235" width="10.42578125" style="234" customWidth="1"/>
    <col min="9236" max="9473" width="9.140625" style="234"/>
    <col min="9474" max="9474" width="6.7109375" style="234" customWidth="1"/>
    <col min="9475" max="9475" width="5.7109375" style="234" customWidth="1"/>
    <col min="9476" max="9476" width="8.42578125" style="234" customWidth="1"/>
    <col min="9477" max="9477" width="6.140625" style="234" customWidth="1"/>
    <col min="9478" max="9478" width="5.7109375" style="234" customWidth="1"/>
    <col min="9479" max="9479" width="8.28515625" style="234" customWidth="1"/>
    <col min="9480" max="9480" width="5.85546875" style="234" customWidth="1"/>
    <col min="9481" max="9481" width="35.140625" style="234" customWidth="1"/>
    <col min="9482" max="9482" width="12.7109375" style="234" customWidth="1"/>
    <col min="9483" max="9483" width="12.42578125" style="234" customWidth="1"/>
    <col min="9484" max="9484" width="11.85546875" style="234" customWidth="1"/>
    <col min="9485" max="9485" width="9.140625" style="234" customWidth="1"/>
    <col min="9486" max="9486" width="10.7109375" style="234" customWidth="1"/>
    <col min="9487" max="9487" width="10.85546875" style="234" customWidth="1"/>
    <col min="9488" max="9489" width="9.140625" style="234"/>
    <col min="9490" max="9490" width="10.5703125" style="234" customWidth="1"/>
    <col min="9491" max="9491" width="10.42578125" style="234" customWidth="1"/>
    <col min="9492" max="9729" width="9.140625" style="234"/>
    <col min="9730" max="9730" width="6.7109375" style="234" customWidth="1"/>
    <col min="9731" max="9731" width="5.7109375" style="234" customWidth="1"/>
    <col min="9732" max="9732" width="8.42578125" style="234" customWidth="1"/>
    <col min="9733" max="9733" width="6.140625" style="234" customWidth="1"/>
    <col min="9734" max="9734" width="5.7109375" style="234" customWidth="1"/>
    <col min="9735" max="9735" width="8.28515625" style="234" customWidth="1"/>
    <col min="9736" max="9736" width="5.85546875" style="234" customWidth="1"/>
    <col min="9737" max="9737" width="35.140625" style="234" customWidth="1"/>
    <col min="9738" max="9738" width="12.7109375" style="234" customWidth="1"/>
    <col min="9739" max="9739" width="12.42578125" style="234" customWidth="1"/>
    <col min="9740" max="9740" width="11.85546875" style="234" customWidth="1"/>
    <col min="9741" max="9741" width="9.140625" style="234" customWidth="1"/>
    <col min="9742" max="9742" width="10.7109375" style="234" customWidth="1"/>
    <col min="9743" max="9743" width="10.85546875" style="234" customWidth="1"/>
    <col min="9744" max="9745" width="9.140625" style="234"/>
    <col min="9746" max="9746" width="10.5703125" style="234" customWidth="1"/>
    <col min="9747" max="9747" width="10.42578125" style="234" customWidth="1"/>
    <col min="9748" max="9985" width="9.140625" style="234"/>
    <col min="9986" max="9986" width="6.7109375" style="234" customWidth="1"/>
    <col min="9987" max="9987" width="5.7109375" style="234" customWidth="1"/>
    <col min="9988" max="9988" width="8.42578125" style="234" customWidth="1"/>
    <col min="9989" max="9989" width="6.140625" style="234" customWidth="1"/>
    <col min="9990" max="9990" width="5.7109375" style="234" customWidth="1"/>
    <col min="9991" max="9991" width="8.28515625" style="234" customWidth="1"/>
    <col min="9992" max="9992" width="5.85546875" style="234" customWidth="1"/>
    <col min="9993" max="9993" width="35.140625" style="234" customWidth="1"/>
    <col min="9994" max="9994" width="12.7109375" style="234" customWidth="1"/>
    <col min="9995" max="9995" width="12.42578125" style="234" customWidth="1"/>
    <col min="9996" max="9996" width="11.85546875" style="234" customWidth="1"/>
    <col min="9997" max="9997" width="9.140625" style="234" customWidth="1"/>
    <col min="9998" max="9998" width="10.7109375" style="234" customWidth="1"/>
    <col min="9999" max="9999" width="10.85546875" style="234" customWidth="1"/>
    <col min="10000" max="10001" width="9.140625" style="234"/>
    <col min="10002" max="10002" width="10.5703125" style="234" customWidth="1"/>
    <col min="10003" max="10003" width="10.42578125" style="234" customWidth="1"/>
    <col min="10004" max="10241" width="9.140625" style="234"/>
    <col min="10242" max="10242" width="6.7109375" style="234" customWidth="1"/>
    <col min="10243" max="10243" width="5.7109375" style="234" customWidth="1"/>
    <col min="10244" max="10244" width="8.42578125" style="234" customWidth="1"/>
    <col min="10245" max="10245" width="6.140625" style="234" customWidth="1"/>
    <col min="10246" max="10246" width="5.7109375" style="234" customWidth="1"/>
    <col min="10247" max="10247" width="8.28515625" style="234" customWidth="1"/>
    <col min="10248" max="10248" width="5.85546875" style="234" customWidth="1"/>
    <col min="10249" max="10249" width="35.140625" style="234" customWidth="1"/>
    <col min="10250" max="10250" width="12.7109375" style="234" customWidth="1"/>
    <col min="10251" max="10251" width="12.42578125" style="234" customWidth="1"/>
    <col min="10252" max="10252" width="11.85546875" style="234" customWidth="1"/>
    <col min="10253" max="10253" width="9.140625" style="234" customWidth="1"/>
    <col min="10254" max="10254" width="10.7109375" style="234" customWidth="1"/>
    <col min="10255" max="10255" width="10.85546875" style="234" customWidth="1"/>
    <col min="10256" max="10257" width="9.140625" style="234"/>
    <col min="10258" max="10258" width="10.5703125" style="234" customWidth="1"/>
    <col min="10259" max="10259" width="10.42578125" style="234" customWidth="1"/>
    <col min="10260" max="10497" width="9.140625" style="234"/>
    <col min="10498" max="10498" width="6.7109375" style="234" customWidth="1"/>
    <col min="10499" max="10499" width="5.7109375" style="234" customWidth="1"/>
    <col min="10500" max="10500" width="8.42578125" style="234" customWidth="1"/>
    <col min="10501" max="10501" width="6.140625" style="234" customWidth="1"/>
    <col min="10502" max="10502" width="5.7109375" style="234" customWidth="1"/>
    <col min="10503" max="10503" width="8.28515625" style="234" customWidth="1"/>
    <col min="10504" max="10504" width="5.85546875" style="234" customWidth="1"/>
    <col min="10505" max="10505" width="35.140625" style="234" customWidth="1"/>
    <col min="10506" max="10506" width="12.7109375" style="234" customWidth="1"/>
    <col min="10507" max="10507" width="12.42578125" style="234" customWidth="1"/>
    <col min="10508" max="10508" width="11.85546875" style="234" customWidth="1"/>
    <col min="10509" max="10509" width="9.140625" style="234" customWidth="1"/>
    <col min="10510" max="10510" width="10.7109375" style="234" customWidth="1"/>
    <col min="10511" max="10511" width="10.85546875" style="234" customWidth="1"/>
    <col min="10512" max="10513" width="9.140625" style="234"/>
    <col min="10514" max="10514" width="10.5703125" style="234" customWidth="1"/>
    <col min="10515" max="10515" width="10.42578125" style="234" customWidth="1"/>
    <col min="10516" max="10753" width="9.140625" style="234"/>
    <col min="10754" max="10754" width="6.7109375" style="234" customWidth="1"/>
    <col min="10755" max="10755" width="5.7109375" style="234" customWidth="1"/>
    <col min="10756" max="10756" width="8.42578125" style="234" customWidth="1"/>
    <col min="10757" max="10757" width="6.140625" style="234" customWidth="1"/>
    <col min="10758" max="10758" width="5.7109375" style="234" customWidth="1"/>
    <col min="10759" max="10759" width="8.28515625" style="234" customWidth="1"/>
    <col min="10760" max="10760" width="5.85546875" style="234" customWidth="1"/>
    <col min="10761" max="10761" width="35.140625" style="234" customWidth="1"/>
    <col min="10762" max="10762" width="12.7109375" style="234" customWidth="1"/>
    <col min="10763" max="10763" width="12.42578125" style="234" customWidth="1"/>
    <col min="10764" max="10764" width="11.85546875" style="234" customWidth="1"/>
    <col min="10765" max="10765" width="9.140625" style="234" customWidth="1"/>
    <col min="10766" max="10766" width="10.7109375" style="234" customWidth="1"/>
    <col min="10767" max="10767" width="10.85546875" style="234" customWidth="1"/>
    <col min="10768" max="10769" width="9.140625" style="234"/>
    <col min="10770" max="10770" width="10.5703125" style="234" customWidth="1"/>
    <col min="10771" max="10771" width="10.42578125" style="234" customWidth="1"/>
    <col min="10772" max="11009" width="9.140625" style="234"/>
    <col min="11010" max="11010" width="6.7109375" style="234" customWidth="1"/>
    <col min="11011" max="11011" width="5.7109375" style="234" customWidth="1"/>
    <col min="11012" max="11012" width="8.42578125" style="234" customWidth="1"/>
    <col min="11013" max="11013" width="6.140625" style="234" customWidth="1"/>
    <col min="11014" max="11014" width="5.7109375" style="234" customWidth="1"/>
    <col min="11015" max="11015" width="8.28515625" style="234" customWidth="1"/>
    <col min="11016" max="11016" width="5.85546875" style="234" customWidth="1"/>
    <col min="11017" max="11017" width="35.140625" style="234" customWidth="1"/>
    <col min="11018" max="11018" width="12.7109375" style="234" customWidth="1"/>
    <col min="11019" max="11019" width="12.42578125" style="234" customWidth="1"/>
    <col min="11020" max="11020" width="11.85546875" style="234" customWidth="1"/>
    <col min="11021" max="11021" width="9.140625" style="234" customWidth="1"/>
    <col min="11022" max="11022" width="10.7109375" style="234" customWidth="1"/>
    <col min="11023" max="11023" width="10.85546875" style="234" customWidth="1"/>
    <col min="11024" max="11025" width="9.140625" style="234"/>
    <col min="11026" max="11026" width="10.5703125" style="234" customWidth="1"/>
    <col min="11027" max="11027" width="10.42578125" style="234" customWidth="1"/>
    <col min="11028" max="11265" width="9.140625" style="234"/>
    <col min="11266" max="11266" width="6.7109375" style="234" customWidth="1"/>
    <col min="11267" max="11267" width="5.7109375" style="234" customWidth="1"/>
    <col min="11268" max="11268" width="8.42578125" style="234" customWidth="1"/>
    <col min="11269" max="11269" width="6.140625" style="234" customWidth="1"/>
    <col min="11270" max="11270" width="5.7109375" style="234" customWidth="1"/>
    <col min="11271" max="11271" width="8.28515625" style="234" customWidth="1"/>
    <col min="11272" max="11272" width="5.85546875" style="234" customWidth="1"/>
    <col min="11273" max="11273" width="35.140625" style="234" customWidth="1"/>
    <col min="11274" max="11274" width="12.7109375" style="234" customWidth="1"/>
    <col min="11275" max="11275" width="12.42578125" style="234" customWidth="1"/>
    <col min="11276" max="11276" width="11.85546875" style="234" customWidth="1"/>
    <col min="11277" max="11277" width="9.140625" style="234" customWidth="1"/>
    <col min="11278" max="11278" width="10.7109375" style="234" customWidth="1"/>
    <col min="11279" max="11279" width="10.85546875" style="234" customWidth="1"/>
    <col min="11280" max="11281" width="9.140625" style="234"/>
    <col min="11282" max="11282" width="10.5703125" style="234" customWidth="1"/>
    <col min="11283" max="11283" width="10.42578125" style="234" customWidth="1"/>
    <col min="11284" max="11521" width="9.140625" style="234"/>
    <col min="11522" max="11522" width="6.7109375" style="234" customWidth="1"/>
    <col min="11523" max="11523" width="5.7109375" style="234" customWidth="1"/>
    <col min="11524" max="11524" width="8.42578125" style="234" customWidth="1"/>
    <col min="11525" max="11525" width="6.140625" style="234" customWidth="1"/>
    <col min="11526" max="11526" width="5.7109375" style="234" customWidth="1"/>
    <col min="11527" max="11527" width="8.28515625" style="234" customWidth="1"/>
    <col min="11528" max="11528" width="5.85546875" style="234" customWidth="1"/>
    <col min="11529" max="11529" width="35.140625" style="234" customWidth="1"/>
    <col min="11530" max="11530" width="12.7109375" style="234" customWidth="1"/>
    <col min="11531" max="11531" width="12.42578125" style="234" customWidth="1"/>
    <col min="11532" max="11532" width="11.85546875" style="234" customWidth="1"/>
    <col min="11533" max="11533" width="9.140625" style="234" customWidth="1"/>
    <col min="11534" max="11534" width="10.7109375" style="234" customWidth="1"/>
    <col min="11535" max="11535" width="10.85546875" style="234" customWidth="1"/>
    <col min="11536" max="11537" width="9.140625" style="234"/>
    <col min="11538" max="11538" width="10.5703125" style="234" customWidth="1"/>
    <col min="11539" max="11539" width="10.42578125" style="234" customWidth="1"/>
    <col min="11540" max="11777" width="9.140625" style="234"/>
    <col min="11778" max="11778" width="6.7109375" style="234" customWidth="1"/>
    <col min="11779" max="11779" width="5.7109375" style="234" customWidth="1"/>
    <col min="11780" max="11780" width="8.42578125" style="234" customWidth="1"/>
    <col min="11781" max="11781" width="6.140625" style="234" customWidth="1"/>
    <col min="11782" max="11782" width="5.7109375" style="234" customWidth="1"/>
    <col min="11783" max="11783" width="8.28515625" style="234" customWidth="1"/>
    <col min="11784" max="11784" width="5.85546875" style="234" customWidth="1"/>
    <col min="11785" max="11785" width="35.140625" style="234" customWidth="1"/>
    <col min="11786" max="11786" width="12.7109375" style="234" customWidth="1"/>
    <col min="11787" max="11787" width="12.42578125" style="234" customWidth="1"/>
    <col min="11788" max="11788" width="11.85546875" style="234" customWidth="1"/>
    <col min="11789" max="11789" width="9.140625" style="234" customWidth="1"/>
    <col min="11790" max="11790" width="10.7109375" style="234" customWidth="1"/>
    <col min="11791" max="11791" width="10.85546875" style="234" customWidth="1"/>
    <col min="11792" max="11793" width="9.140625" style="234"/>
    <col min="11794" max="11794" width="10.5703125" style="234" customWidth="1"/>
    <col min="11795" max="11795" width="10.42578125" style="234" customWidth="1"/>
    <col min="11796" max="12033" width="9.140625" style="234"/>
    <col min="12034" max="12034" width="6.7109375" style="234" customWidth="1"/>
    <col min="12035" max="12035" width="5.7109375" style="234" customWidth="1"/>
    <col min="12036" max="12036" width="8.42578125" style="234" customWidth="1"/>
    <col min="12037" max="12037" width="6.140625" style="234" customWidth="1"/>
    <col min="12038" max="12038" width="5.7109375" style="234" customWidth="1"/>
    <col min="12039" max="12039" width="8.28515625" style="234" customWidth="1"/>
    <col min="12040" max="12040" width="5.85546875" style="234" customWidth="1"/>
    <col min="12041" max="12041" width="35.140625" style="234" customWidth="1"/>
    <col min="12042" max="12042" width="12.7109375" style="234" customWidth="1"/>
    <col min="12043" max="12043" width="12.42578125" style="234" customWidth="1"/>
    <col min="12044" max="12044" width="11.85546875" style="234" customWidth="1"/>
    <col min="12045" max="12045" width="9.140625" style="234" customWidth="1"/>
    <col min="12046" max="12046" width="10.7109375" style="234" customWidth="1"/>
    <col min="12047" max="12047" width="10.85546875" style="234" customWidth="1"/>
    <col min="12048" max="12049" width="9.140625" style="234"/>
    <col min="12050" max="12050" width="10.5703125" style="234" customWidth="1"/>
    <col min="12051" max="12051" width="10.42578125" style="234" customWidth="1"/>
    <col min="12052" max="12289" width="9.140625" style="234"/>
    <col min="12290" max="12290" width="6.7109375" style="234" customWidth="1"/>
    <col min="12291" max="12291" width="5.7109375" style="234" customWidth="1"/>
    <col min="12292" max="12292" width="8.42578125" style="234" customWidth="1"/>
    <col min="12293" max="12293" width="6.140625" style="234" customWidth="1"/>
    <col min="12294" max="12294" width="5.7109375" style="234" customWidth="1"/>
    <col min="12295" max="12295" width="8.28515625" style="234" customWidth="1"/>
    <col min="12296" max="12296" width="5.85546875" style="234" customWidth="1"/>
    <col min="12297" max="12297" width="35.140625" style="234" customWidth="1"/>
    <col min="12298" max="12298" width="12.7109375" style="234" customWidth="1"/>
    <col min="12299" max="12299" width="12.42578125" style="234" customWidth="1"/>
    <col min="12300" max="12300" width="11.85546875" style="234" customWidth="1"/>
    <col min="12301" max="12301" width="9.140625" style="234" customWidth="1"/>
    <col min="12302" max="12302" width="10.7109375" style="234" customWidth="1"/>
    <col min="12303" max="12303" width="10.85546875" style="234" customWidth="1"/>
    <col min="12304" max="12305" width="9.140625" style="234"/>
    <col min="12306" max="12306" width="10.5703125" style="234" customWidth="1"/>
    <col min="12307" max="12307" width="10.42578125" style="234" customWidth="1"/>
    <col min="12308" max="12545" width="9.140625" style="234"/>
    <col min="12546" max="12546" width="6.7109375" style="234" customWidth="1"/>
    <col min="12547" max="12547" width="5.7109375" style="234" customWidth="1"/>
    <col min="12548" max="12548" width="8.42578125" style="234" customWidth="1"/>
    <col min="12549" max="12549" width="6.140625" style="234" customWidth="1"/>
    <col min="12550" max="12550" width="5.7109375" style="234" customWidth="1"/>
    <col min="12551" max="12551" width="8.28515625" style="234" customWidth="1"/>
    <col min="12552" max="12552" width="5.85546875" style="234" customWidth="1"/>
    <col min="12553" max="12553" width="35.140625" style="234" customWidth="1"/>
    <col min="12554" max="12554" width="12.7109375" style="234" customWidth="1"/>
    <col min="12555" max="12555" width="12.42578125" style="234" customWidth="1"/>
    <col min="12556" max="12556" width="11.85546875" style="234" customWidth="1"/>
    <col min="12557" max="12557" width="9.140625" style="234" customWidth="1"/>
    <col min="12558" max="12558" width="10.7109375" style="234" customWidth="1"/>
    <col min="12559" max="12559" width="10.85546875" style="234" customWidth="1"/>
    <col min="12560" max="12561" width="9.140625" style="234"/>
    <col min="12562" max="12562" width="10.5703125" style="234" customWidth="1"/>
    <col min="12563" max="12563" width="10.42578125" style="234" customWidth="1"/>
    <col min="12564" max="12801" width="9.140625" style="234"/>
    <col min="12802" max="12802" width="6.7109375" style="234" customWidth="1"/>
    <col min="12803" max="12803" width="5.7109375" style="234" customWidth="1"/>
    <col min="12804" max="12804" width="8.42578125" style="234" customWidth="1"/>
    <col min="12805" max="12805" width="6.140625" style="234" customWidth="1"/>
    <col min="12806" max="12806" width="5.7109375" style="234" customWidth="1"/>
    <col min="12807" max="12807" width="8.28515625" style="234" customWidth="1"/>
    <col min="12808" max="12808" width="5.85546875" style="234" customWidth="1"/>
    <col min="12809" max="12809" width="35.140625" style="234" customWidth="1"/>
    <col min="12810" max="12810" width="12.7109375" style="234" customWidth="1"/>
    <col min="12811" max="12811" width="12.42578125" style="234" customWidth="1"/>
    <col min="12812" max="12812" width="11.85546875" style="234" customWidth="1"/>
    <col min="12813" max="12813" width="9.140625" style="234" customWidth="1"/>
    <col min="12814" max="12814" width="10.7109375" style="234" customWidth="1"/>
    <col min="12815" max="12815" width="10.85546875" style="234" customWidth="1"/>
    <col min="12816" max="12817" width="9.140625" style="234"/>
    <col min="12818" max="12818" width="10.5703125" style="234" customWidth="1"/>
    <col min="12819" max="12819" width="10.42578125" style="234" customWidth="1"/>
    <col min="12820" max="13057" width="9.140625" style="234"/>
    <col min="13058" max="13058" width="6.7109375" style="234" customWidth="1"/>
    <col min="13059" max="13059" width="5.7109375" style="234" customWidth="1"/>
    <col min="13060" max="13060" width="8.42578125" style="234" customWidth="1"/>
    <col min="13061" max="13061" width="6.140625" style="234" customWidth="1"/>
    <col min="13062" max="13062" width="5.7109375" style="234" customWidth="1"/>
    <col min="13063" max="13063" width="8.28515625" style="234" customWidth="1"/>
    <col min="13064" max="13064" width="5.85546875" style="234" customWidth="1"/>
    <col min="13065" max="13065" width="35.140625" style="234" customWidth="1"/>
    <col min="13066" max="13066" width="12.7109375" style="234" customWidth="1"/>
    <col min="13067" max="13067" width="12.42578125" style="234" customWidth="1"/>
    <col min="13068" max="13068" width="11.85546875" style="234" customWidth="1"/>
    <col min="13069" max="13069" width="9.140625" style="234" customWidth="1"/>
    <col min="13070" max="13070" width="10.7109375" style="234" customWidth="1"/>
    <col min="13071" max="13071" width="10.85546875" style="234" customWidth="1"/>
    <col min="13072" max="13073" width="9.140625" style="234"/>
    <col min="13074" max="13074" width="10.5703125" style="234" customWidth="1"/>
    <col min="13075" max="13075" width="10.42578125" style="234" customWidth="1"/>
    <col min="13076" max="13313" width="9.140625" style="234"/>
    <col min="13314" max="13314" width="6.7109375" style="234" customWidth="1"/>
    <col min="13315" max="13315" width="5.7109375" style="234" customWidth="1"/>
    <col min="13316" max="13316" width="8.42578125" style="234" customWidth="1"/>
    <col min="13317" max="13317" width="6.140625" style="234" customWidth="1"/>
    <col min="13318" max="13318" width="5.7109375" style="234" customWidth="1"/>
    <col min="13319" max="13319" width="8.28515625" style="234" customWidth="1"/>
    <col min="13320" max="13320" width="5.85546875" style="234" customWidth="1"/>
    <col min="13321" max="13321" width="35.140625" style="234" customWidth="1"/>
    <col min="13322" max="13322" width="12.7109375" style="234" customWidth="1"/>
    <col min="13323" max="13323" width="12.42578125" style="234" customWidth="1"/>
    <col min="13324" max="13324" width="11.85546875" style="234" customWidth="1"/>
    <col min="13325" max="13325" width="9.140625" style="234" customWidth="1"/>
    <col min="13326" max="13326" width="10.7109375" style="234" customWidth="1"/>
    <col min="13327" max="13327" width="10.85546875" style="234" customWidth="1"/>
    <col min="13328" max="13329" width="9.140625" style="234"/>
    <col min="13330" max="13330" width="10.5703125" style="234" customWidth="1"/>
    <col min="13331" max="13331" width="10.42578125" style="234" customWidth="1"/>
    <col min="13332" max="13569" width="9.140625" style="234"/>
    <col min="13570" max="13570" width="6.7109375" style="234" customWidth="1"/>
    <col min="13571" max="13571" width="5.7109375" style="234" customWidth="1"/>
    <col min="13572" max="13572" width="8.42578125" style="234" customWidth="1"/>
    <col min="13573" max="13573" width="6.140625" style="234" customWidth="1"/>
    <col min="13574" max="13574" width="5.7109375" style="234" customWidth="1"/>
    <col min="13575" max="13575" width="8.28515625" style="234" customWidth="1"/>
    <col min="13576" max="13576" width="5.85546875" style="234" customWidth="1"/>
    <col min="13577" max="13577" width="35.140625" style="234" customWidth="1"/>
    <col min="13578" max="13578" width="12.7109375" style="234" customWidth="1"/>
    <col min="13579" max="13579" width="12.42578125" style="234" customWidth="1"/>
    <col min="13580" max="13580" width="11.85546875" style="234" customWidth="1"/>
    <col min="13581" max="13581" width="9.140625" style="234" customWidth="1"/>
    <col min="13582" max="13582" width="10.7109375" style="234" customWidth="1"/>
    <col min="13583" max="13583" width="10.85546875" style="234" customWidth="1"/>
    <col min="13584" max="13585" width="9.140625" style="234"/>
    <col min="13586" max="13586" width="10.5703125" style="234" customWidth="1"/>
    <col min="13587" max="13587" width="10.42578125" style="234" customWidth="1"/>
    <col min="13588" max="13825" width="9.140625" style="234"/>
    <col min="13826" max="13826" width="6.7109375" style="234" customWidth="1"/>
    <col min="13827" max="13827" width="5.7109375" style="234" customWidth="1"/>
    <col min="13828" max="13828" width="8.42578125" style="234" customWidth="1"/>
    <col min="13829" max="13829" width="6.140625" style="234" customWidth="1"/>
    <col min="13830" max="13830" width="5.7109375" style="234" customWidth="1"/>
    <col min="13831" max="13831" width="8.28515625" style="234" customWidth="1"/>
    <col min="13832" max="13832" width="5.85546875" style="234" customWidth="1"/>
    <col min="13833" max="13833" width="35.140625" style="234" customWidth="1"/>
    <col min="13834" max="13834" width="12.7109375" style="234" customWidth="1"/>
    <col min="13835" max="13835" width="12.42578125" style="234" customWidth="1"/>
    <col min="13836" max="13836" width="11.85546875" style="234" customWidth="1"/>
    <col min="13837" max="13837" width="9.140625" style="234" customWidth="1"/>
    <col min="13838" max="13838" width="10.7109375" style="234" customWidth="1"/>
    <col min="13839" max="13839" width="10.85546875" style="234" customWidth="1"/>
    <col min="13840" max="13841" width="9.140625" style="234"/>
    <col min="13842" max="13842" width="10.5703125" style="234" customWidth="1"/>
    <col min="13843" max="13843" width="10.42578125" style="234" customWidth="1"/>
    <col min="13844" max="14081" width="9.140625" style="234"/>
    <col min="14082" max="14082" width="6.7109375" style="234" customWidth="1"/>
    <col min="14083" max="14083" width="5.7109375" style="234" customWidth="1"/>
    <col min="14084" max="14084" width="8.42578125" style="234" customWidth="1"/>
    <col min="14085" max="14085" width="6.140625" style="234" customWidth="1"/>
    <col min="14086" max="14086" width="5.7109375" style="234" customWidth="1"/>
    <col min="14087" max="14087" width="8.28515625" style="234" customWidth="1"/>
    <col min="14088" max="14088" width="5.85546875" style="234" customWidth="1"/>
    <col min="14089" max="14089" width="35.140625" style="234" customWidth="1"/>
    <col min="14090" max="14090" width="12.7109375" style="234" customWidth="1"/>
    <col min="14091" max="14091" width="12.42578125" style="234" customWidth="1"/>
    <col min="14092" max="14092" width="11.85546875" style="234" customWidth="1"/>
    <col min="14093" max="14093" width="9.140625" style="234" customWidth="1"/>
    <col min="14094" max="14094" width="10.7109375" style="234" customWidth="1"/>
    <col min="14095" max="14095" width="10.85546875" style="234" customWidth="1"/>
    <col min="14096" max="14097" width="9.140625" style="234"/>
    <col min="14098" max="14098" width="10.5703125" style="234" customWidth="1"/>
    <col min="14099" max="14099" width="10.42578125" style="234" customWidth="1"/>
    <col min="14100" max="14337" width="9.140625" style="234"/>
    <col min="14338" max="14338" width="6.7109375" style="234" customWidth="1"/>
    <col min="14339" max="14339" width="5.7109375" style="234" customWidth="1"/>
    <col min="14340" max="14340" width="8.42578125" style="234" customWidth="1"/>
    <col min="14341" max="14341" width="6.140625" style="234" customWidth="1"/>
    <col min="14342" max="14342" width="5.7109375" style="234" customWidth="1"/>
    <col min="14343" max="14343" width="8.28515625" style="234" customWidth="1"/>
    <col min="14344" max="14344" width="5.85546875" style="234" customWidth="1"/>
    <col min="14345" max="14345" width="35.140625" style="234" customWidth="1"/>
    <col min="14346" max="14346" width="12.7109375" style="234" customWidth="1"/>
    <col min="14347" max="14347" width="12.42578125" style="234" customWidth="1"/>
    <col min="14348" max="14348" width="11.85546875" style="234" customWidth="1"/>
    <col min="14349" max="14349" width="9.140625" style="234" customWidth="1"/>
    <col min="14350" max="14350" width="10.7109375" style="234" customWidth="1"/>
    <col min="14351" max="14351" width="10.85546875" style="234" customWidth="1"/>
    <col min="14352" max="14353" width="9.140625" style="234"/>
    <col min="14354" max="14354" width="10.5703125" style="234" customWidth="1"/>
    <col min="14355" max="14355" width="10.42578125" style="234" customWidth="1"/>
    <col min="14356" max="14593" width="9.140625" style="234"/>
    <col min="14594" max="14594" width="6.7109375" style="234" customWidth="1"/>
    <col min="14595" max="14595" width="5.7109375" style="234" customWidth="1"/>
    <col min="14596" max="14596" width="8.42578125" style="234" customWidth="1"/>
    <col min="14597" max="14597" width="6.140625" style="234" customWidth="1"/>
    <col min="14598" max="14598" width="5.7109375" style="234" customWidth="1"/>
    <col min="14599" max="14599" width="8.28515625" style="234" customWidth="1"/>
    <col min="14600" max="14600" width="5.85546875" style="234" customWidth="1"/>
    <col min="14601" max="14601" width="35.140625" style="234" customWidth="1"/>
    <col min="14602" max="14602" width="12.7109375" style="234" customWidth="1"/>
    <col min="14603" max="14603" width="12.42578125" style="234" customWidth="1"/>
    <col min="14604" max="14604" width="11.85546875" style="234" customWidth="1"/>
    <col min="14605" max="14605" width="9.140625" style="234" customWidth="1"/>
    <col min="14606" max="14606" width="10.7109375" style="234" customWidth="1"/>
    <col min="14607" max="14607" width="10.85546875" style="234" customWidth="1"/>
    <col min="14608" max="14609" width="9.140625" style="234"/>
    <col min="14610" max="14610" width="10.5703125" style="234" customWidth="1"/>
    <col min="14611" max="14611" width="10.42578125" style="234" customWidth="1"/>
    <col min="14612" max="14849" width="9.140625" style="234"/>
    <col min="14850" max="14850" width="6.7109375" style="234" customWidth="1"/>
    <col min="14851" max="14851" width="5.7109375" style="234" customWidth="1"/>
    <col min="14852" max="14852" width="8.42578125" style="234" customWidth="1"/>
    <col min="14853" max="14853" width="6.140625" style="234" customWidth="1"/>
    <col min="14854" max="14854" width="5.7109375" style="234" customWidth="1"/>
    <col min="14855" max="14855" width="8.28515625" style="234" customWidth="1"/>
    <col min="14856" max="14856" width="5.85546875" style="234" customWidth="1"/>
    <col min="14857" max="14857" width="35.140625" style="234" customWidth="1"/>
    <col min="14858" max="14858" width="12.7109375" style="234" customWidth="1"/>
    <col min="14859" max="14859" width="12.42578125" style="234" customWidth="1"/>
    <col min="14860" max="14860" width="11.85546875" style="234" customWidth="1"/>
    <col min="14861" max="14861" width="9.140625" style="234" customWidth="1"/>
    <col min="14862" max="14862" width="10.7109375" style="234" customWidth="1"/>
    <col min="14863" max="14863" width="10.85546875" style="234" customWidth="1"/>
    <col min="14864" max="14865" width="9.140625" style="234"/>
    <col min="14866" max="14866" width="10.5703125" style="234" customWidth="1"/>
    <col min="14867" max="14867" width="10.42578125" style="234" customWidth="1"/>
    <col min="14868" max="15105" width="9.140625" style="234"/>
    <col min="15106" max="15106" width="6.7109375" style="234" customWidth="1"/>
    <col min="15107" max="15107" width="5.7109375" style="234" customWidth="1"/>
    <col min="15108" max="15108" width="8.42578125" style="234" customWidth="1"/>
    <col min="15109" max="15109" width="6.140625" style="234" customWidth="1"/>
    <col min="15110" max="15110" width="5.7109375" style="234" customWidth="1"/>
    <col min="15111" max="15111" width="8.28515625" style="234" customWidth="1"/>
    <col min="15112" max="15112" width="5.85546875" style="234" customWidth="1"/>
    <col min="15113" max="15113" width="35.140625" style="234" customWidth="1"/>
    <col min="15114" max="15114" width="12.7109375" style="234" customWidth="1"/>
    <col min="15115" max="15115" width="12.42578125" style="234" customWidth="1"/>
    <col min="15116" max="15116" width="11.85546875" style="234" customWidth="1"/>
    <col min="15117" max="15117" width="9.140625" style="234" customWidth="1"/>
    <col min="15118" max="15118" width="10.7109375" style="234" customWidth="1"/>
    <col min="15119" max="15119" width="10.85546875" style="234" customWidth="1"/>
    <col min="15120" max="15121" width="9.140625" style="234"/>
    <col min="15122" max="15122" width="10.5703125" style="234" customWidth="1"/>
    <col min="15123" max="15123" width="10.42578125" style="234" customWidth="1"/>
    <col min="15124" max="15361" width="9.140625" style="234"/>
    <col min="15362" max="15362" width="6.7109375" style="234" customWidth="1"/>
    <col min="15363" max="15363" width="5.7109375" style="234" customWidth="1"/>
    <col min="15364" max="15364" width="8.42578125" style="234" customWidth="1"/>
    <col min="15365" max="15365" width="6.140625" style="234" customWidth="1"/>
    <col min="15366" max="15366" width="5.7109375" style="234" customWidth="1"/>
    <col min="15367" max="15367" width="8.28515625" style="234" customWidth="1"/>
    <col min="15368" max="15368" width="5.85546875" style="234" customWidth="1"/>
    <col min="15369" max="15369" width="35.140625" style="234" customWidth="1"/>
    <col min="15370" max="15370" width="12.7109375" style="234" customWidth="1"/>
    <col min="15371" max="15371" width="12.42578125" style="234" customWidth="1"/>
    <col min="15372" max="15372" width="11.85546875" style="234" customWidth="1"/>
    <col min="15373" max="15373" width="9.140625" style="234" customWidth="1"/>
    <col min="15374" max="15374" width="10.7109375" style="234" customWidth="1"/>
    <col min="15375" max="15375" width="10.85546875" style="234" customWidth="1"/>
    <col min="15376" max="15377" width="9.140625" style="234"/>
    <col min="15378" max="15378" width="10.5703125" style="234" customWidth="1"/>
    <col min="15379" max="15379" width="10.42578125" style="234" customWidth="1"/>
    <col min="15380" max="15617" width="9.140625" style="234"/>
    <col min="15618" max="15618" width="6.7109375" style="234" customWidth="1"/>
    <col min="15619" max="15619" width="5.7109375" style="234" customWidth="1"/>
    <col min="15620" max="15620" width="8.42578125" style="234" customWidth="1"/>
    <col min="15621" max="15621" width="6.140625" style="234" customWidth="1"/>
    <col min="15622" max="15622" width="5.7109375" style="234" customWidth="1"/>
    <col min="15623" max="15623" width="8.28515625" style="234" customWidth="1"/>
    <col min="15624" max="15624" width="5.85546875" style="234" customWidth="1"/>
    <col min="15625" max="15625" width="35.140625" style="234" customWidth="1"/>
    <col min="15626" max="15626" width="12.7109375" style="234" customWidth="1"/>
    <col min="15627" max="15627" width="12.42578125" style="234" customWidth="1"/>
    <col min="15628" max="15628" width="11.85546875" style="234" customWidth="1"/>
    <col min="15629" max="15629" width="9.140625" style="234" customWidth="1"/>
    <col min="15630" max="15630" width="10.7109375" style="234" customWidth="1"/>
    <col min="15631" max="15631" width="10.85546875" style="234" customWidth="1"/>
    <col min="15632" max="15633" width="9.140625" style="234"/>
    <col min="15634" max="15634" width="10.5703125" style="234" customWidth="1"/>
    <col min="15635" max="15635" width="10.42578125" style="234" customWidth="1"/>
    <col min="15636" max="15873" width="9.140625" style="234"/>
    <col min="15874" max="15874" width="6.7109375" style="234" customWidth="1"/>
    <col min="15875" max="15875" width="5.7109375" style="234" customWidth="1"/>
    <col min="15876" max="15876" width="8.42578125" style="234" customWidth="1"/>
    <col min="15877" max="15877" width="6.140625" style="234" customWidth="1"/>
    <col min="15878" max="15878" width="5.7109375" style="234" customWidth="1"/>
    <col min="15879" max="15879" width="8.28515625" style="234" customWidth="1"/>
    <col min="15880" max="15880" width="5.85546875" style="234" customWidth="1"/>
    <col min="15881" max="15881" width="35.140625" style="234" customWidth="1"/>
    <col min="15882" max="15882" width="12.7109375" style="234" customWidth="1"/>
    <col min="15883" max="15883" width="12.42578125" style="234" customWidth="1"/>
    <col min="15884" max="15884" width="11.85546875" style="234" customWidth="1"/>
    <col min="15885" max="15885" width="9.140625" style="234" customWidth="1"/>
    <col min="15886" max="15886" width="10.7109375" style="234" customWidth="1"/>
    <col min="15887" max="15887" width="10.85546875" style="234" customWidth="1"/>
    <col min="15888" max="15889" width="9.140625" style="234"/>
    <col min="15890" max="15890" width="10.5703125" style="234" customWidth="1"/>
    <col min="15891" max="15891" width="10.42578125" style="234" customWidth="1"/>
    <col min="15892" max="16129" width="9.140625" style="234"/>
    <col min="16130" max="16130" width="6.7109375" style="234" customWidth="1"/>
    <col min="16131" max="16131" width="5.7109375" style="234" customWidth="1"/>
    <col min="16132" max="16132" width="8.42578125" style="234" customWidth="1"/>
    <col min="16133" max="16133" width="6.140625" style="234" customWidth="1"/>
    <col min="16134" max="16134" width="5.7109375" style="234" customWidth="1"/>
    <col min="16135" max="16135" width="8.28515625" style="234" customWidth="1"/>
    <col min="16136" max="16136" width="5.85546875" style="234" customWidth="1"/>
    <col min="16137" max="16137" width="35.140625" style="234" customWidth="1"/>
    <col min="16138" max="16138" width="12.7109375" style="234" customWidth="1"/>
    <col min="16139" max="16139" width="12.42578125" style="234" customWidth="1"/>
    <col min="16140" max="16140" width="11.85546875" style="234" customWidth="1"/>
    <col min="16141" max="16141" width="9.140625" style="234" customWidth="1"/>
    <col min="16142" max="16142" width="10.7109375" style="234" customWidth="1"/>
    <col min="16143" max="16143" width="10.85546875" style="234" customWidth="1"/>
    <col min="16144" max="16145" width="9.140625" style="234"/>
    <col min="16146" max="16146" width="10.5703125" style="234" customWidth="1"/>
    <col min="16147" max="16147" width="10.42578125" style="234" customWidth="1"/>
    <col min="16148" max="16384" width="9.140625" style="234"/>
  </cols>
  <sheetData>
    <row r="1" spans="1:20" ht="39.75" customHeight="1" x14ac:dyDescent="0.25">
      <c r="A1" s="270"/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</row>
    <row r="2" spans="1:20" ht="20.25" x14ac:dyDescent="0.3">
      <c r="A2" s="271" t="s">
        <v>162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</row>
    <row r="3" spans="1:20" x14ac:dyDescent="0.25">
      <c r="K3" s="248"/>
    </row>
    <row r="4" spans="1:20" ht="27.75" customHeight="1" x14ac:dyDescent="0.4">
      <c r="A4" s="272" t="s">
        <v>44</v>
      </c>
      <c r="B4" s="249"/>
      <c r="C4" s="249"/>
      <c r="D4" s="249"/>
      <c r="E4" s="249"/>
      <c r="F4" s="250"/>
      <c r="G4" s="250"/>
      <c r="H4" s="273" t="s">
        <v>45</v>
      </c>
      <c r="I4" s="269" t="s">
        <v>46</v>
      </c>
      <c r="J4" s="269"/>
      <c r="K4" s="269"/>
      <c r="L4" s="269"/>
      <c r="M4" s="269" t="s">
        <v>106</v>
      </c>
      <c r="N4" s="269"/>
      <c r="O4" s="269"/>
      <c r="P4" s="269"/>
      <c r="Q4" s="269" t="s">
        <v>109</v>
      </c>
      <c r="R4" s="269"/>
      <c r="S4" s="269"/>
      <c r="T4" s="269"/>
    </row>
    <row r="5" spans="1:20" ht="57" customHeight="1" x14ac:dyDescent="0.4">
      <c r="A5" s="272"/>
      <c r="B5" s="249"/>
      <c r="C5" s="249"/>
      <c r="D5" s="249"/>
      <c r="E5" s="249"/>
      <c r="F5" s="250"/>
      <c r="G5" s="250"/>
      <c r="H5" s="273"/>
      <c r="I5" s="251" t="s">
        <v>107</v>
      </c>
      <c r="J5" s="251" t="s">
        <v>47</v>
      </c>
      <c r="K5" s="251" t="s">
        <v>48</v>
      </c>
      <c r="L5" s="251" t="s">
        <v>49</v>
      </c>
      <c r="M5" s="251" t="s">
        <v>108</v>
      </c>
      <c r="N5" s="251" t="s">
        <v>47</v>
      </c>
      <c r="O5" s="251" t="s">
        <v>48</v>
      </c>
      <c r="P5" s="251" t="s">
        <v>49</v>
      </c>
      <c r="Q5" s="251" t="s">
        <v>108</v>
      </c>
      <c r="R5" s="251" t="s">
        <v>47</v>
      </c>
      <c r="S5" s="251" t="s">
        <v>48</v>
      </c>
    </row>
    <row r="6" spans="1:20" ht="32.25" customHeight="1" x14ac:dyDescent="0.4">
      <c r="A6" s="227">
        <v>631</v>
      </c>
      <c r="B6" s="232"/>
      <c r="C6" s="232"/>
      <c r="D6" s="232"/>
      <c r="E6" s="232"/>
      <c r="F6" s="233"/>
      <c r="G6" s="236"/>
      <c r="H6" s="228" t="s">
        <v>50</v>
      </c>
      <c r="I6" s="229">
        <v>3124814</v>
      </c>
      <c r="J6" s="229">
        <v>2536187</v>
      </c>
      <c r="K6" s="229">
        <v>588627</v>
      </c>
      <c r="L6" s="229">
        <f>SUM(L8:L24)</f>
        <v>0</v>
      </c>
      <c r="M6" s="229">
        <v>3746499</v>
      </c>
      <c r="N6" s="229">
        <v>2940482</v>
      </c>
      <c r="O6" s="229">
        <v>806017</v>
      </c>
      <c r="P6" s="229">
        <f>SUM(P8:P24)</f>
        <v>0</v>
      </c>
      <c r="Q6" s="229">
        <v>4320021</v>
      </c>
      <c r="R6" s="229">
        <v>3498922</v>
      </c>
      <c r="S6" s="229">
        <v>821099</v>
      </c>
    </row>
    <row r="7" spans="1:20" s="252" customFormat="1" ht="45" customHeight="1" x14ac:dyDescent="0.4">
      <c r="A7" s="224">
        <v>1</v>
      </c>
      <c r="B7" s="232"/>
      <c r="C7" s="232"/>
      <c r="D7" s="232"/>
      <c r="E7" s="232"/>
      <c r="F7" s="233"/>
      <c r="G7" s="242" t="s">
        <v>122</v>
      </c>
      <c r="H7" s="260" t="s">
        <v>129</v>
      </c>
      <c r="I7" s="212">
        <v>175339</v>
      </c>
      <c r="J7" s="226">
        <v>175339</v>
      </c>
      <c r="K7" s="226">
        <v>0</v>
      </c>
      <c r="L7" s="226">
        <v>0</v>
      </c>
      <c r="M7" s="212">
        <v>200000</v>
      </c>
      <c r="N7" s="226">
        <v>150000</v>
      </c>
      <c r="O7" s="226">
        <v>50000</v>
      </c>
      <c r="P7" s="226">
        <v>0</v>
      </c>
      <c r="Q7" s="212">
        <v>400000</v>
      </c>
      <c r="R7" s="226">
        <v>300000</v>
      </c>
      <c r="S7" s="226">
        <v>100000</v>
      </c>
    </row>
    <row r="8" spans="1:20" ht="33" customHeight="1" x14ac:dyDescent="0.4">
      <c r="A8" s="218">
        <v>2</v>
      </c>
      <c r="B8" s="232"/>
      <c r="C8" s="232"/>
      <c r="D8" s="232"/>
      <c r="E8" s="232"/>
      <c r="F8" s="233"/>
      <c r="G8" s="242" t="s">
        <v>123</v>
      </c>
      <c r="H8" s="261" t="s">
        <v>141</v>
      </c>
      <c r="I8" s="212">
        <v>200000</v>
      </c>
      <c r="J8" s="213">
        <v>150000</v>
      </c>
      <c r="K8" s="213">
        <v>50000</v>
      </c>
      <c r="L8" s="213">
        <v>0</v>
      </c>
      <c r="M8" s="212">
        <v>250000</v>
      </c>
      <c r="N8" s="213">
        <v>150000</v>
      </c>
      <c r="O8" s="213">
        <v>100000</v>
      </c>
      <c r="P8" s="213">
        <v>0</v>
      </c>
      <c r="Q8" s="212">
        <v>0</v>
      </c>
      <c r="R8" s="213">
        <v>0</v>
      </c>
      <c r="S8" s="213">
        <v>0</v>
      </c>
    </row>
    <row r="9" spans="1:20" ht="30" customHeight="1" x14ac:dyDescent="0.4">
      <c r="A9" s="218">
        <v>3</v>
      </c>
      <c r="B9" s="232"/>
      <c r="C9" s="232"/>
      <c r="D9" s="232"/>
      <c r="E9" s="232"/>
      <c r="F9" s="233"/>
      <c r="G9" s="242" t="s">
        <v>123</v>
      </c>
      <c r="H9" s="261" t="s">
        <v>110</v>
      </c>
      <c r="I9" s="212">
        <v>120000</v>
      </c>
      <c r="J9" s="213">
        <v>120000</v>
      </c>
      <c r="K9" s="213">
        <v>0</v>
      </c>
      <c r="L9" s="213"/>
      <c r="M9" s="212">
        <v>0</v>
      </c>
      <c r="N9" s="213">
        <v>0</v>
      </c>
      <c r="O9" s="213">
        <v>0</v>
      </c>
      <c r="P9" s="213"/>
      <c r="Q9" s="212">
        <f>-R9</f>
        <v>0</v>
      </c>
      <c r="R9" s="213"/>
      <c r="S9" s="213"/>
    </row>
    <row r="10" spans="1:20" ht="30" customHeight="1" x14ac:dyDescent="0.4">
      <c r="A10" s="218">
        <v>4</v>
      </c>
      <c r="B10" s="232"/>
      <c r="C10" s="232"/>
      <c r="D10" s="232"/>
      <c r="E10" s="232"/>
      <c r="F10" s="233"/>
      <c r="G10" s="242" t="s">
        <v>122</v>
      </c>
      <c r="H10" s="261" t="s">
        <v>127</v>
      </c>
      <c r="I10" s="212">
        <v>30000</v>
      </c>
      <c r="J10" s="213">
        <v>30000</v>
      </c>
      <c r="K10" s="213">
        <v>0</v>
      </c>
      <c r="L10" s="213">
        <v>0</v>
      </c>
      <c r="M10" s="212">
        <v>100000</v>
      </c>
      <c r="N10" s="213">
        <v>100000</v>
      </c>
      <c r="O10" s="213">
        <v>0</v>
      </c>
      <c r="P10" s="213">
        <v>0</v>
      </c>
      <c r="Q10" s="212">
        <v>0</v>
      </c>
      <c r="R10" s="213">
        <v>0</v>
      </c>
      <c r="S10" s="213">
        <v>0</v>
      </c>
    </row>
    <row r="11" spans="1:20" ht="18" customHeight="1" x14ac:dyDescent="0.4">
      <c r="A11" s="218">
        <v>5</v>
      </c>
      <c r="B11" s="232"/>
      <c r="C11" s="232"/>
      <c r="D11" s="232"/>
      <c r="E11" s="232"/>
      <c r="F11" s="233"/>
      <c r="G11" s="242" t="s">
        <v>123</v>
      </c>
      <c r="H11" s="261" t="s">
        <v>142</v>
      </c>
      <c r="I11" s="212">
        <v>50000</v>
      </c>
      <c r="J11" s="213">
        <v>50000</v>
      </c>
      <c r="K11" s="213">
        <v>0</v>
      </c>
      <c r="L11" s="213">
        <v>0</v>
      </c>
      <c r="M11" s="212">
        <v>100000</v>
      </c>
      <c r="N11" s="213">
        <v>100000</v>
      </c>
      <c r="O11" s="213">
        <v>0</v>
      </c>
      <c r="P11" s="213">
        <v>0</v>
      </c>
      <c r="Q11" s="212">
        <v>0</v>
      </c>
      <c r="R11" s="213">
        <v>0</v>
      </c>
      <c r="S11" s="213">
        <v>0</v>
      </c>
    </row>
    <row r="12" spans="1:20" ht="47.25" customHeight="1" x14ac:dyDescent="0.4">
      <c r="A12" s="218">
        <v>6</v>
      </c>
      <c r="B12" s="232"/>
      <c r="C12" s="232"/>
      <c r="D12" s="232"/>
      <c r="E12" s="232"/>
      <c r="F12" s="233"/>
      <c r="G12" s="242" t="s">
        <v>123</v>
      </c>
      <c r="H12" s="261" t="s">
        <v>143</v>
      </c>
      <c r="I12" s="212">
        <v>79699.25</v>
      </c>
      <c r="J12" s="213">
        <v>41072.25</v>
      </c>
      <c r="K12" s="213">
        <v>38627</v>
      </c>
      <c r="L12" s="213">
        <v>0</v>
      </c>
      <c r="M12" s="212">
        <v>130000</v>
      </c>
      <c r="N12" s="213">
        <v>130000</v>
      </c>
      <c r="O12" s="213">
        <v>0</v>
      </c>
      <c r="P12" s="213">
        <v>0</v>
      </c>
      <c r="Q12" s="212">
        <v>0</v>
      </c>
      <c r="R12" s="213">
        <v>0</v>
      </c>
      <c r="S12" s="213">
        <v>0</v>
      </c>
    </row>
    <row r="13" spans="1:20" s="252" customFormat="1" ht="21" customHeight="1" x14ac:dyDescent="0.4">
      <c r="A13" s="218">
        <v>7</v>
      </c>
      <c r="B13" s="234"/>
      <c r="C13" s="232"/>
      <c r="D13" s="232"/>
      <c r="E13" s="232"/>
      <c r="F13" s="233"/>
      <c r="G13" s="242" t="s">
        <v>123</v>
      </c>
      <c r="H13" s="211" t="s">
        <v>144</v>
      </c>
      <c r="I13" s="216">
        <v>50000</v>
      </c>
      <c r="J13" s="214">
        <v>50000</v>
      </c>
      <c r="K13" s="215">
        <v>0</v>
      </c>
      <c r="L13" s="215">
        <v>0</v>
      </c>
      <c r="M13" s="216">
        <v>0</v>
      </c>
      <c r="N13" s="214">
        <v>0</v>
      </c>
      <c r="O13" s="215">
        <v>0</v>
      </c>
      <c r="P13" s="215">
        <v>0</v>
      </c>
      <c r="Q13" s="216">
        <v>0</v>
      </c>
      <c r="R13" s="214">
        <v>0</v>
      </c>
      <c r="S13" s="215">
        <v>0</v>
      </c>
    </row>
    <row r="14" spans="1:20" ht="31.5" customHeight="1" x14ac:dyDescent="0.25">
      <c r="A14" s="218">
        <v>8</v>
      </c>
      <c r="G14" s="243" t="s">
        <v>123</v>
      </c>
      <c r="H14" s="261" t="s">
        <v>111</v>
      </c>
      <c r="I14" s="212">
        <v>30000</v>
      </c>
      <c r="J14" s="213">
        <v>30000</v>
      </c>
      <c r="K14" s="213">
        <v>0</v>
      </c>
      <c r="L14" s="213"/>
      <c r="M14" s="212">
        <v>0</v>
      </c>
      <c r="N14" s="213">
        <v>0</v>
      </c>
      <c r="O14" s="213">
        <v>0</v>
      </c>
      <c r="P14" s="213">
        <f t="shared" ref="P14:P20" si="0">SUM(Q14+R14+S14)</f>
        <v>0</v>
      </c>
      <c r="Q14" s="212">
        <v>0</v>
      </c>
      <c r="R14" s="213">
        <v>0</v>
      </c>
      <c r="S14" s="213">
        <v>0</v>
      </c>
    </row>
    <row r="15" spans="1:20" ht="15.75" x14ac:dyDescent="0.25">
      <c r="A15" s="218">
        <v>9</v>
      </c>
      <c r="G15" s="243" t="s">
        <v>123</v>
      </c>
      <c r="H15" s="261" t="s">
        <v>112</v>
      </c>
      <c r="I15" s="212">
        <v>35000</v>
      </c>
      <c r="J15" s="213">
        <v>35000</v>
      </c>
      <c r="K15" s="213">
        <v>0</v>
      </c>
      <c r="L15" s="213">
        <v>0</v>
      </c>
      <c r="M15" s="212">
        <v>0</v>
      </c>
      <c r="N15" s="213">
        <v>0</v>
      </c>
      <c r="O15" s="213">
        <v>0</v>
      </c>
      <c r="P15" s="213">
        <v>0</v>
      </c>
      <c r="Q15" s="212">
        <v>0</v>
      </c>
      <c r="R15" s="213">
        <v>0</v>
      </c>
      <c r="S15" s="213">
        <v>0</v>
      </c>
    </row>
    <row r="16" spans="1:20" s="252" customFormat="1" ht="33.75" customHeight="1" x14ac:dyDescent="0.25">
      <c r="A16" s="224">
        <v>10</v>
      </c>
      <c r="B16" s="235"/>
      <c r="C16" s="235"/>
      <c r="D16" s="235"/>
      <c r="E16" s="235"/>
      <c r="F16" s="235"/>
      <c r="G16" s="243" t="s">
        <v>123</v>
      </c>
      <c r="H16" s="225" t="s">
        <v>145</v>
      </c>
      <c r="I16" s="216">
        <v>0</v>
      </c>
      <c r="J16" s="214">
        <v>0</v>
      </c>
      <c r="K16" s="214">
        <v>0</v>
      </c>
      <c r="L16" s="214">
        <v>0</v>
      </c>
      <c r="M16" s="216">
        <v>100000</v>
      </c>
      <c r="N16" s="214">
        <v>50000</v>
      </c>
      <c r="O16" s="214">
        <v>50000</v>
      </c>
      <c r="P16" s="214">
        <v>0</v>
      </c>
      <c r="Q16" s="216">
        <v>250050</v>
      </c>
      <c r="R16" s="214">
        <v>250050</v>
      </c>
      <c r="S16" s="214">
        <v>0</v>
      </c>
    </row>
    <row r="17" spans="1:19" ht="31.5" x14ac:dyDescent="0.25">
      <c r="A17" s="218">
        <v>11</v>
      </c>
      <c r="G17" s="243" t="s">
        <v>123</v>
      </c>
      <c r="H17" s="261" t="s">
        <v>146</v>
      </c>
      <c r="I17" s="212">
        <v>50000</v>
      </c>
      <c r="J17" s="213">
        <v>50000</v>
      </c>
      <c r="K17" s="213">
        <v>0</v>
      </c>
      <c r="L17" s="213">
        <v>0</v>
      </c>
      <c r="M17" s="212">
        <v>0</v>
      </c>
      <c r="N17" s="213">
        <v>0</v>
      </c>
      <c r="O17" s="213">
        <v>0</v>
      </c>
      <c r="P17" s="213">
        <v>0</v>
      </c>
      <c r="Q17" s="212">
        <v>0</v>
      </c>
      <c r="R17" s="213">
        <v>0</v>
      </c>
      <c r="S17" s="213">
        <v>0</v>
      </c>
    </row>
    <row r="18" spans="1:19" ht="18" customHeight="1" x14ac:dyDescent="0.25">
      <c r="A18" s="218">
        <v>12</v>
      </c>
      <c r="G18" s="243" t="s">
        <v>123</v>
      </c>
      <c r="H18" s="261" t="s">
        <v>132</v>
      </c>
      <c r="I18" s="212">
        <v>50000</v>
      </c>
      <c r="J18" s="213">
        <v>50000</v>
      </c>
      <c r="K18" s="213">
        <v>0</v>
      </c>
      <c r="L18" s="213">
        <v>0</v>
      </c>
      <c r="M18" s="212">
        <v>0</v>
      </c>
      <c r="N18" s="213">
        <v>0</v>
      </c>
      <c r="O18" s="213">
        <v>0</v>
      </c>
      <c r="P18" s="213"/>
      <c r="Q18" s="212">
        <v>0</v>
      </c>
      <c r="R18" s="213">
        <v>0</v>
      </c>
      <c r="S18" s="213">
        <v>0</v>
      </c>
    </row>
    <row r="19" spans="1:19" s="252" customFormat="1" ht="31.5" customHeight="1" x14ac:dyDescent="0.25">
      <c r="A19" s="218">
        <v>13</v>
      </c>
      <c r="B19" s="235"/>
      <c r="C19" s="235"/>
      <c r="D19" s="235"/>
      <c r="E19" s="235"/>
      <c r="F19" s="235"/>
      <c r="G19" s="243" t="s">
        <v>123</v>
      </c>
      <c r="H19" s="211" t="s">
        <v>113</v>
      </c>
      <c r="I19" s="216">
        <v>70000</v>
      </c>
      <c r="J19" s="214">
        <v>70000</v>
      </c>
      <c r="K19" s="215">
        <v>0</v>
      </c>
      <c r="L19" s="215">
        <v>0</v>
      </c>
      <c r="M19" s="216">
        <v>0</v>
      </c>
      <c r="N19" s="214">
        <v>0</v>
      </c>
      <c r="O19" s="215">
        <v>0</v>
      </c>
      <c r="P19" s="215">
        <v>0</v>
      </c>
      <c r="Q19" s="216">
        <v>0</v>
      </c>
      <c r="R19" s="214">
        <v>0</v>
      </c>
      <c r="S19" s="215">
        <v>0</v>
      </c>
    </row>
    <row r="20" spans="1:19" ht="33.75" customHeight="1" x14ac:dyDescent="0.25">
      <c r="A20" s="218">
        <v>14</v>
      </c>
      <c r="G20" s="243" t="s">
        <v>123</v>
      </c>
      <c r="H20" s="261" t="s">
        <v>133</v>
      </c>
      <c r="I20" s="212">
        <v>100000</v>
      </c>
      <c r="J20" s="213">
        <v>100000</v>
      </c>
      <c r="K20" s="213">
        <v>0</v>
      </c>
      <c r="L20" s="213">
        <v>0</v>
      </c>
      <c r="M20" s="212">
        <v>200000</v>
      </c>
      <c r="N20" s="213">
        <v>100000</v>
      </c>
      <c r="O20" s="213">
        <v>100000</v>
      </c>
      <c r="P20" s="213">
        <f t="shared" si="0"/>
        <v>0</v>
      </c>
      <c r="Q20" s="212">
        <v>0</v>
      </c>
      <c r="R20" s="213">
        <v>0</v>
      </c>
      <c r="S20" s="213">
        <v>0</v>
      </c>
    </row>
    <row r="21" spans="1:19" ht="29.25" customHeight="1" x14ac:dyDescent="0.25">
      <c r="A21" s="218">
        <v>15</v>
      </c>
      <c r="G21" s="243" t="s">
        <v>123</v>
      </c>
      <c r="H21" s="261" t="s">
        <v>134</v>
      </c>
      <c r="I21" s="212">
        <v>100000</v>
      </c>
      <c r="J21" s="213">
        <v>80000</v>
      </c>
      <c r="K21" s="213">
        <v>20000</v>
      </c>
      <c r="L21" s="213">
        <v>0</v>
      </c>
      <c r="M21" s="212">
        <v>200000</v>
      </c>
      <c r="N21" s="213">
        <v>200000</v>
      </c>
      <c r="O21" s="213">
        <v>0</v>
      </c>
      <c r="P21" s="213">
        <v>0</v>
      </c>
      <c r="Q21" s="212">
        <v>0</v>
      </c>
      <c r="R21" s="213">
        <v>0</v>
      </c>
      <c r="S21" s="213">
        <v>0</v>
      </c>
    </row>
    <row r="22" spans="1:19" ht="31.5" customHeight="1" x14ac:dyDescent="0.25">
      <c r="A22" s="218">
        <v>16</v>
      </c>
      <c r="G22" s="243" t="s">
        <v>123</v>
      </c>
      <c r="H22" s="261" t="s">
        <v>135</v>
      </c>
      <c r="I22" s="212">
        <v>200000</v>
      </c>
      <c r="J22" s="213">
        <v>150000</v>
      </c>
      <c r="K22" s="213">
        <v>50000</v>
      </c>
      <c r="L22" s="213">
        <v>0</v>
      </c>
      <c r="M22" s="212">
        <v>100000</v>
      </c>
      <c r="N22" s="213">
        <v>100000</v>
      </c>
      <c r="O22" s="213">
        <v>0</v>
      </c>
      <c r="P22" s="213">
        <v>0</v>
      </c>
      <c r="Q22" s="212">
        <v>50000</v>
      </c>
      <c r="R22" s="213">
        <v>50000</v>
      </c>
      <c r="S22" s="213">
        <v>0</v>
      </c>
    </row>
    <row r="23" spans="1:19" ht="31.5" x14ac:dyDescent="0.25">
      <c r="A23" s="218">
        <v>17</v>
      </c>
      <c r="G23" s="243" t="s">
        <v>123</v>
      </c>
      <c r="H23" s="261" t="s">
        <v>136</v>
      </c>
      <c r="I23" s="212">
        <v>100000</v>
      </c>
      <c r="J23" s="213">
        <v>100000</v>
      </c>
      <c r="K23" s="213">
        <v>0</v>
      </c>
      <c r="L23" s="213">
        <v>0</v>
      </c>
      <c r="M23" s="212">
        <v>200000</v>
      </c>
      <c r="N23" s="213">
        <v>100000</v>
      </c>
      <c r="O23" s="213">
        <v>100000</v>
      </c>
      <c r="P23" s="213">
        <v>0</v>
      </c>
      <c r="Q23" s="212">
        <v>400000</v>
      </c>
      <c r="R23" s="213">
        <v>300000</v>
      </c>
      <c r="S23" s="213">
        <v>100000</v>
      </c>
    </row>
    <row r="24" spans="1:19" ht="29.25" customHeight="1" x14ac:dyDescent="0.25">
      <c r="A24" s="218">
        <v>18</v>
      </c>
      <c r="G24" s="243" t="s">
        <v>123</v>
      </c>
      <c r="H24" s="261" t="s">
        <v>114</v>
      </c>
      <c r="I24" s="212">
        <v>80000</v>
      </c>
      <c r="J24" s="213">
        <v>80000</v>
      </c>
      <c r="K24" s="213">
        <v>0</v>
      </c>
      <c r="L24" s="213">
        <v>0</v>
      </c>
      <c r="M24" s="212">
        <v>120000</v>
      </c>
      <c r="N24" s="213">
        <v>120000</v>
      </c>
      <c r="O24" s="213">
        <v>0</v>
      </c>
      <c r="P24" s="213">
        <v>0</v>
      </c>
      <c r="Q24" s="212">
        <v>0</v>
      </c>
      <c r="R24" s="213">
        <v>0</v>
      </c>
      <c r="S24" s="213">
        <v>0</v>
      </c>
    </row>
    <row r="25" spans="1:19" s="252" customFormat="1" ht="36.75" customHeight="1" x14ac:dyDescent="0.25">
      <c r="A25" s="218">
        <v>19</v>
      </c>
      <c r="B25" s="235"/>
      <c r="C25" s="235"/>
      <c r="D25" s="235"/>
      <c r="E25" s="235"/>
      <c r="F25" s="235"/>
      <c r="G25" s="243" t="s">
        <v>123</v>
      </c>
      <c r="H25" s="261" t="s">
        <v>137</v>
      </c>
      <c r="I25" s="212">
        <v>150000</v>
      </c>
      <c r="J25" s="214">
        <v>100000</v>
      </c>
      <c r="K25" s="213">
        <v>50000</v>
      </c>
      <c r="L25" s="213">
        <v>0</v>
      </c>
      <c r="M25" s="212">
        <v>300000</v>
      </c>
      <c r="N25" s="214">
        <v>200000</v>
      </c>
      <c r="O25" s="213">
        <v>100000</v>
      </c>
      <c r="P25" s="213">
        <v>0</v>
      </c>
      <c r="Q25" s="212">
        <v>0</v>
      </c>
      <c r="R25" s="214">
        <v>0</v>
      </c>
      <c r="S25" s="213">
        <v>0</v>
      </c>
    </row>
    <row r="26" spans="1:19" s="252" customFormat="1" ht="42" customHeight="1" x14ac:dyDescent="0.25">
      <c r="A26" s="218">
        <v>20</v>
      </c>
      <c r="B26" s="235"/>
      <c r="C26" s="235"/>
      <c r="D26" s="235"/>
      <c r="E26" s="235"/>
      <c r="F26" s="235"/>
      <c r="G26" s="243" t="s">
        <v>123</v>
      </c>
      <c r="H26" s="262" t="s">
        <v>138</v>
      </c>
      <c r="I26" s="216">
        <v>34776</v>
      </c>
      <c r="J26" s="214">
        <v>34776</v>
      </c>
      <c r="K26" s="215">
        <v>0</v>
      </c>
      <c r="L26" s="215">
        <v>0</v>
      </c>
      <c r="M26" s="216">
        <v>0</v>
      </c>
      <c r="N26" s="214">
        <v>0</v>
      </c>
      <c r="O26" s="215">
        <v>0</v>
      </c>
      <c r="P26" s="215">
        <v>0</v>
      </c>
      <c r="Q26" s="216">
        <v>0</v>
      </c>
      <c r="R26" s="214">
        <v>0</v>
      </c>
      <c r="S26" s="215">
        <v>0</v>
      </c>
    </row>
    <row r="27" spans="1:19" s="252" customFormat="1" ht="18" customHeight="1" x14ac:dyDescent="0.25">
      <c r="A27" s="224">
        <v>21</v>
      </c>
      <c r="B27" s="235"/>
      <c r="C27" s="235"/>
      <c r="D27" s="235"/>
      <c r="E27" s="235"/>
      <c r="F27" s="235"/>
      <c r="G27" s="243" t="s">
        <v>123</v>
      </c>
      <c r="H27" s="225" t="s">
        <v>139</v>
      </c>
      <c r="I27" s="216">
        <v>0</v>
      </c>
      <c r="J27" s="214">
        <v>0</v>
      </c>
      <c r="K27" s="214">
        <v>0</v>
      </c>
      <c r="L27" s="214">
        <v>0</v>
      </c>
      <c r="M27" s="216">
        <v>34776</v>
      </c>
      <c r="N27" s="214">
        <v>34776</v>
      </c>
      <c r="O27" s="214">
        <v>0</v>
      </c>
      <c r="P27" s="214">
        <v>0</v>
      </c>
      <c r="Q27" s="216">
        <v>34776</v>
      </c>
      <c r="R27" s="214">
        <v>34776</v>
      </c>
      <c r="S27" s="214">
        <v>0</v>
      </c>
    </row>
    <row r="28" spans="1:19" s="252" customFormat="1" ht="18" customHeight="1" x14ac:dyDescent="0.25">
      <c r="A28" s="224">
        <v>22</v>
      </c>
      <c r="B28" s="235"/>
      <c r="C28" s="235"/>
      <c r="D28" s="235"/>
      <c r="E28" s="235"/>
      <c r="F28" s="235"/>
      <c r="G28" s="243" t="s">
        <v>123</v>
      </c>
      <c r="H28" s="225" t="s">
        <v>147</v>
      </c>
      <c r="I28" s="216">
        <v>25000</v>
      </c>
      <c r="J28" s="214">
        <v>5000</v>
      </c>
      <c r="K28" s="214">
        <v>20000</v>
      </c>
      <c r="L28" s="214"/>
      <c r="M28" s="216">
        <v>60000</v>
      </c>
      <c r="N28" s="214">
        <v>40000</v>
      </c>
      <c r="O28" s="214">
        <v>20000</v>
      </c>
      <c r="P28" s="214"/>
      <c r="Q28" s="216">
        <v>80000</v>
      </c>
      <c r="R28" s="214">
        <v>60000</v>
      </c>
      <c r="S28" s="214">
        <v>20000</v>
      </c>
    </row>
    <row r="29" spans="1:19" s="252" customFormat="1" ht="31.5" customHeight="1" x14ac:dyDescent="0.25">
      <c r="A29" s="224">
        <v>23</v>
      </c>
      <c r="B29" s="235"/>
      <c r="C29" s="235"/>
      <c r="D29" s="235"/>
      <c r="E29" s="235"/>
      <c r="F29" s="235"/>
      <c r="G29" s="243" t="s">
        <v>123</v>
      </c>
      <c r="H29" s="244" t="s">
        <v>128</v>
      </c>
      <c r="I29" s="216">
        <v>15000</v>
      </c>
      <c r="J29" s="214">
        <v>15000</v>
      </c>
      <c r="K29" s="214">
        <v>0</v>
      </c>
      <c r="L29" s="214">
        <v>0</v>
      </c>
      <c r="M29" s="216">
        <v>5000</v>
      </c>
      <c r="N29" s="214">
        <v>5000</v>
      </c>
      <c r="O29" s="214">
        <v>0</v>
      </c>
      <c r="P29" s="214">
        <v>0</v>
      </c>
      <c r="Q29" s="216">
        <v>5000</v>
      </c>
      <c r="R29" s="214">
        <v>5000</v>
      </c>
      <c r="S29" s="214">
        <v>0</v>
      </c>
    </row>
    <row r="30" spans="1:19" s="252" customFormat="1" ht="36" customHeight="1" x14ac:dyDescent="0.25">
      <c r="A30" s="224">
        <v>24</v>
      </c>
      <c r="B30" s="235"/>
      <c r="C30" s="235"/>
      <c r="D30" s="235"/>
      <c r="E30" s="235"/>
      <c r="F30" s="235"/>
      <c r="G30" s="243" t="s">
        <v>122</v>
      </c>
      <c r="H30" s="225" t="s">
        <v>140</v>
      </c>
      <c r="I30" s="216">
        <v>150000</v>
      </c>
      <c r="J30" s="214">
        <v>100000</v>
      </c>
      <c r="K30" s="214">
        <v>50000</v>
      </c>
      <c r="L30" s="214">
        <v>0</v>
      </c>
      <c r="M30" s="216">
        <v>200000</v>
      </c>
      <c r="N30" s="214">
        <v>200000</v>
      </c>
      <c r="O30" s="214">
        <v>0</v>
      </c>
      <c r="P30" s="214">
        <v>0</v>
      </c>
      <c r="Q30" s="216">
        <v>200000</v>
      </c>
      <c r="R30" s="214">
        <v>200000</v>
      </c>
      <c r="S30" s="214">
        <v>0</v>
      </c>
    </row>
    <row r="31" spans="1:19" s="252" customFormat="1" ht="33.75" customHeight="1" x14ac:dyDescent="0.25">
      <c r="A31" s="224">
        <v>26</v>
      </c>
      <c r="B31" s="235"/>
      <c r="C31" s="235"/>
      <c r="D31" s="235"/>
      <c r="E31" s="235"/>
      <c r="F31" s="235"/>
      <c r="G31" s="243" t="s">
        <v>125</v>
      </c>
      <c r="H31" s="225" t="s">
        <v>148</v>
      </c>
      <c r="I31" s="216">
        <v>200000</v>
      </c>
      <c r="J31" s="214">
        <v>100000</v>
      </c>
      <c r="K31" s="214">
        <v>100000</v>
      </c>
      <c r="L31" s="214"/>
      <c r="M31" s="216">
        <v>300000</v>
      </c>
      <c r="N31" s="214">
        <v>250000</v>
      </c>
      <c r="O31" s="214">
        <v>50000</v>
      </c>
      <c r="P31" s="214"/>
      <c r="Q31" s="216">
        <v>500000</v>
      </c>
      <c r="R31" s="214">
        <v>500000</v>
      </c>
      <c r="S31" s="214">
        <v>0</v>
      </c>
    </row>
    <row r="32" spans="1:19" s="252" customFormat="1" ht="18" customHeight="1" x14ac:dyDescent="0.25">
      <c r="A32" s="224">
        <v>27</v>
      </c>
      <c r="B32" s="235"/>
      <c r="C32" s="235"/>
      <c r="D32" s="235"/>
      <c r="E32" s="235"/>
      <c r="F32" s="235"/>
      <c r="G32" s="243" t="s">
        <v>125</v>
      </c>
      <c r="H32" s="225" t="s">
        <v>149</v>
      </c>
      <c r="I32" s="216">
        <v>250000</v>
      </c>
      <c r="J32" s="214">
        <v>200000</v>
      </c>
      <c r="K32" s="214">
        <v>50000</v>
      </c>
      <c r="L32" s="214">
        <v>0</v>
      </c>
      <c r="M32" s="216">
        <v>150000</v>
      </c>
      <c r="N32" s="214">
        <v>150000</v>
      </c>
      <c r="O32" s="214">
        <v>0</v>
      </c>
      <c r="P32" s="214">
        <v>0</v>
      </c>
      <c r="Q32" s="216">
        <v>500000</v>
      </c>
      <c r="R32" s="214">
        <v>500000</v>
      </c>
      <c r="S32" s="214">
        <v>0</v>
      </c>
    </row>
    <row r="33" spans="1:19" s="252" customFormat="1" ht="18" customHeight="1" x14ac:dyDescent="0.25">
      <c r="A33" s="224">
        <v>28</v>
      </c>
      <c r="B33" s="235"/>
      <c r="C33" s="235"/>
      <c r="D33" s="235"/>
      <c r="E33" s="235"/>
      <c r="F33" s="235"/>
      <c r="G33" s="243" t="s">
        <v>124</v>
      </c>
      <c r="H33" s="263" t="s">
        <v>156</v>
      </c>
      <c r="I33" s="216">
        <v>100000</v>
      </c>
      <c r="J33" s="214">
        <v>100000</v>
      </c>
      <c r="K33" s="214">
        <v>0</v>
      </c>
      <c r="L33" s="214"/>
      <c r="M33" s="216">
        <v>200000</v>
      </c>
      <c r="N33" s="214">
        <v>200000</v>
      </c>
      <c r="O33" s="214">
        <v>0</v>
      </c>
      <c r="P33" s="214"/>
      <c r="Q33" s="216"/>
      <c r="R33" s="214"/>
      <c r="S33" s="214"/>
    </row>
    <row r="34" spans="1:19" s="252" customFormat="1" ht="20.25" customHeight="1" x14ac:dyDescent="0.25">
      <c r="A34" s="218">
        <v>29</v>
      </c>
      <c r="B34" s="235"/>
      <c r="C34" s="235"/>
      <c r="D34" s="235"/>
      <c r="E34" s="235"/>
      <c r="F34" s="235"/>
      <c r="G34" s="243" t="s">
        <v>125</v>
      </c>
      <c r="H34" s="211" t="s">
        <v>157</v>
      </c>
      <c r="I34" s="216">
        <v>30000</v>
      </c>
      <c r="J34" s="214">
        <v>20000</v>
      </c>
      <c r="K34" s="215">
        <v>10000</v>
      </c>
      <c r="L34" s="215">
        <v>0</v>
      </c>
      <c r="M34" s="216">
        <v>50000</v>
      </c>
      <c r="N34" s="214">
        <v>0</v>
      </c>
      <c r="O34" s="215">
        <v>50000</v>
      </c>
      <c r="P34" s="215">
        <v>0</v>
      </c>
      <c r="Q34" s="216">
        <v>50000</v>
      </c>
      <c r="R34" s="214">
        <v>0</v>
      </c>
      <c r="S34" s="215">
        <v>50000</v>
      </c>
    </row>
    <row r="35" spans="1:19" s="221" customFormat="1" ht="35.25" customHeight="1" x14ac:dyDescent="0.25">
      <c r="A35" s="219">
        <v>30</v>
      </c>
      <c r="B35" s="258"/>
      <c r="C35" s="258"/>
      <c r="D35" s="258"/>
      <c r="E35" s="258"/>
      <c r="F35" s="258"/>
      <c r="G35" s="259" t="s">
        <v>125</v>
      </c>
      <c r="H35" s="217" t="s">
        <v>163</v>
      </c>
      <c r="I35" s="216">
        <v>50000</v>
      </c>
      <c r="J35" s="220">
        <v>50000</v>
      </c>
      <c r="K35" s="220">
        <v>0</v>
      </c>
      <c r="L35" s="220"/>
      <c r="M35" s="216">
        <v>100000</v>
      </c>
      <c r="N35" s="220">
        <v>50000</v>
      </c>
      <c r="O35" s="220">
        <v>50000</v>
      </c>
      <c r="P35" s="220"/>
      <c r="Q35" s="216">
        <v>150000</v>
      </c>
      <c r="R35" s="220">
        <v>100000</v>
      </c>
      <c r="S35" s="220">
        <v>50000</v>
      </c>
    </row>
    <row r="36" spans="1:19" s="252" customFormat="1" ht="32.25" customHeight="1" x14ac:dyDescent="0.25">
      <c r="A36" s="224">
        <v>31</v>
      </c>
      <c r="B36" s="235"/>
      <c r="C36" s="235"/>
      <c r="D36" s="235"/>
      <c r="E36" s="235"/>
      <c r="F36" s="235"/>
      <c r="G36" s="243" t="s">
        <v>126</v>
      </c>
      <c r="H36" s="225" t="s">
        <v>150</v>
      </c>
      <c r="I36" s="216">
        <v>50000</v>
      </c>
      <c r="J36" s="214">
        <v>0</v>
      </c>
      <c r="K36" s="214">
        <v>50000</v>
      </c>
      <c r="L36" s="214">
        <v>0</v>
      </c>
      <c r="M36" s="216">
        <v>50000</v>
      </c>
      <c r="N36" s="214">
        <v>50000</v>
      </c>
      <c r="O36" s="214">
        <v>0</v>
      </c>
      <c r="P36" s="214">
        <v>0</v>
      </c>
      <c r="Q36" s="216">
        <v>150000</v>
      </c>
      <c r="R36" s="214">
        <v>150000</v>
      </c>
      <c r="S36" s="214">
        <v>0</v>
      </c>
    </row>
    <row r="37" spans="1:19" s="252" customFormat="1" ht="34.5" customHeight="1" x14ac:dyDescent="0.25">
      <c r="A37" s="224">
        <v>32</v>
      </c>
      <c r="B37" s="235"/>
      <c r="C37" s="235"/>
      <c r="D37" s="235"/>
      <c r="E37" s="235"/>
      <c r="F37" s="235"/>
      <c r="G37" s="243" t="s">
        <v>123</v>
      </c>
      <c r="H37" s="225" t="s">
        <v>151</v>
      </c>
      <c r="I37" s="216">
        <v>100000</v>
      </c>
      <c r="J37" s="214">
        <v>100000</v>
      </c>
      <c r="K37" s="214">
        <v>0</v>
      </c>
      <c r="L37" s="214">
        <v>0</v>
      </c>
      <c r="M37" s="216">
        <v>50000</v>
      </c>
      <c r="N37" s="214">
        <v>50000</v>
      </c>
      <c r="O37" s="214">
        <v>0</v>
      </c>
      <c r="P37" s="214">
        <v>0</v>
      </c>
      <c r="Q37" s="216">
        <v>200000</v>
      </c>
      <c r="R37" s="214">
        <v>200000</v>
      </c>
      <c r="S37" s="214"/>
    </row>
    <row r="38" spans="1:19" s="252" customFormat="1" ht="34.5" customHeight="1" x14ac:dyDescent="0.25">
      <c r="A38" s="224">
        <v>33</v>
      </c>
      <c r="B38" s="235"/>
      <c r="C38" s="235"/>
      <c r="D38" s="235"/>
      <c r="E38" s="235"/>
      <c r="F38" s="235"/>
      <c r="G38" s="243" t="s">
        <v>122</v>
      </c>
      <c r="H38" s="225" t="s">
        <v>152</v>
      </c>
      <c r="I38" s="216">
        <v>100000</v>
      </c>
      <c r="J38" s="214">
        <v>100000</v>
      </c>
      <c r="K38" s="214">
        <v>0</v>
      </c>
      <c r="L38" s="214">
        <v>0</v>
      </c>
      <c r="M38" s="216">
        <v>100000</v>
      </c>
      <c r="N38" s="214">
        <v>100000</v>
      </c>
      <c r="O38" s="214">
        <v>0</v>
      </c>
      <c r="P38" s="214">
        <v>0</v>
      </c>
      <c r="Q38" s="216">
        <v>300000</v>
      </c>
      <c r="R38" s="214">
        <v>200000</v>
      </c>
      <c r="S38" s="214">
        <v>100000</v>
      </c>
    </row>
    <row r="39" spans="1:19" s="252" customFormat="1" ht="18" customHeight="1" x14ac:dyDescent="0.25">
      <c r="A39" s="224">
        <v>34</v>
      </c>
      <c r="B39" s="235"/>
      <c r="C39" s="235"/>
      <c r="D39" s="235"/>
      <c r="E39" s="235"/>
      <c r="F39" s="235"/>
      <c r="G39" s="243" t="s">
        <v>125</v>
      </c>
      <c r="H39" s="225" t="s">
        <v>153</v>
      </c>
      <c r="I39" s="216">
        <v>50000</v>
      </c>
      <c r="J39" s="214">
        <v>50000</v>
      </c>
      <c r="K39" s="214">
        <v>0</v>
      </c>
      <c r="L39" s="214">
        <v>0</v>
      </c>
      <c r="M39" s="216">
        <v>100000</v>
      </c>
      <c r="N39" s="214">
        <v>50000</v>
      </c>
      <c r="O39" s="214">
        <v>50000</v>
      </c>
      <c r="P39" s="214">
        <v>0</v>
      </c>
      <c r="Q39" s="216">
        <v>300000</v>
      </c>
      <c r="R39" s="214">
        <v>248901</v>
      </c>
      <c r="S39" s="214">
        <v>51099</v>
      </c>
    </row>
    <row r="40" spans="1:19" s="252" customFormat="1" ht="18" customHeight="1" x14ac:dyDescent="0.25">
      <c r="A40" s="224">
        <v>35</v>
      </c>
      <c r="B40" s="235"/>
      <c r="C40" s="235"/>
      <c r="D40" s="235"/>
      <c r="E40" s="235"/>
      <c r="F40" s="235"/>
      <c r="G40" s="243" t="s">
        <v>125</v>
      </c>
      <c r="H40" s="225" t="s">
        <v>158</v>
      </c>
      <c r="I40" s="216">
        <v>30000</v>
      </c>
      <c r="J40" s="214">
        <v>0</v>
      </c>
      <c r="K40" s="214">
        <v>30000</v>
      </c>
      <c r="L40" s="214"/>
      <c r="M40" s="216">
        <v>30000</v>
      </c>
      <c r="N40" s="214">
        <v>0</v>
      </c>
      <c r="O40" s="214">
        <v>30000</v>
      </c>
      <c r="P40" s="214"/>
      <c r="Q40" s="216"/>
      <c r="R40" s="214"/>
      <c r="S40" s="214"/>
    </row>
    <row r="41" spans="1:19" s="252" customFormat="1" ht="17.25" customHeight="1" x14ac:dyDescent="0.25">
      <c r="A41" s="218">
        <v>36</v>
      </c>
      <c r="B41" s="235"/>
      <c r="C41" s="235"/>
      <c r="D41" s="235"/>
      <c r="E41" s="235"/>
      <c r="F41" s="235"/>
      <c r="G41" s="243" t="s">
        <v>126</v>
      </c>
      <c r="H41" s="211" t="s">
        <v>159</v>
      </c>
      <c r="I41" s="216">
        <v>100000</v>
      </c>
      <c r="J41" s="214">
        <v>100000</v>
      </c>
      <c r="K41" s="215">
        <v>0</v>
      </c>
      <c r="L41" s="215">
        <v>0</v>
      </c>
      <c r="M41" s="216">
        <v>100000</v>
      </c>
      <c r="N41" s="214">
        <v>43983</v>
      </c>
      <c r="O41" s="215">
        <v>56017</v>
      </c>
      <c r="P41" s="215">
        <v>0</v>
      </c>
      <c r="Q41" s="216"/>
      <c r="R41" s="214"/>
      <c r="S41" s="215">
        <v>0</v>
      </c>
    </row>
    <row r="42" spans="1:19" s="221" customFormat="1" ht="17.25" customHeight="1" x14ac:dyDescent="0.25">
      <c r="A42" s="219">
        <v>37</v>
      </c>
      <c r="B42" s="258"/>
      <c r="C42" s="258"/>
      <c r="D42" s="258"/>
      <c r="E42" s="258"/>
      <c r="F42" s="258"/>
      <c r="G42" s="259" t="s">
        <v>122</v>
      </c>
      <c r="H42" s="217" t="s">
        <v>164</v>
      </c>
      <c r="I42" s="216">
        <v>50000</v>
      </c>
      <c r="J42" s="220">
        <v>500000</v>
      </c>
      <c r="K42" s="220">
        <v>0</v>
      </c>
      <c r="L42" s="220">
        <v>0</v>
      </c>
      <c r="M42" s="216">
        <v>80000</v>
      </c>
      <c r="N42" s="220">
        <v>80000</v>
      </c>
      <c r="O42" s="220">
        <v>0</v>
      </c>
      <c r="P42" s="220"/>
      <c r="Q42" s="216">
        <v>200000</v>
      </c>
      <c r="R42" s="220">
        <v>100000</v>
      </c>
      <c r="S42" s="220">
        <v>100000</v>
      </c>
    </row>
    <row r="43" spans="1:19" s="252" customFormat="1" ht="17.25" customHeight="1" x14ac:dyDescent="0.25">
      <c r="A43" s="218">
        <v>38</v>
      </c>
      <c r="B43" s="235"/>
      <c r="C43" s="235"/>
      <c r="D43" s="235"/>
      <c r="E43" s="235"/>
      <c r="F43" s="235"/>
      <c r="G43" s="243" t="s">
        <v>130</v>
      </c>
      <c r="H43" s="211" t="s">
        <v>160</v>
      </c>
      <c r="I43" s="216">
        <v>50000</v>
      </c>
      <c r="J43" s="214">
        <v>50000</v>
      </c>
      <c r="K43" s="215">
        <v>0</v>
      </c>
      <c r="L43" s="215">
        <v>0</v>
      </c>
      <c r="M43" s="216">
        <v>80000</v>
      </c>
      <c r="N43" s="214">
        <v>80000</v>
      </c>
      <c r="O43" s="215">
        <v>0</v>
      </c>
      <c r="P43" s="215">
        <v>0</v>
      </c>
      <c r="Q43" s="216">
        <v>150000</v>
      </c>
      <c r="R43" s="214">
        <v>100000</v>
      </c>
      <c r="S43" s="215">
        <v>50000</v>
      </c>
    </row>
    <row r="44" spans="1:19" s="252" customFormat="1" ht="17.25" customHeight="1" x14ac:dyDescent="0.25">
      <c r="A44" s="218">
        <v>39</v>
      </c>
      <c r="B44" s="235"/>
      <c r="C44" s="235"/>
      <c r="D44" s="235"/>
      <c r="E44" s="235"/>
      <c r="F44" s="235"/>
      <c r="G44" s="243" t="s">
        <v>122</v>
      </c>
      <c r="H44" s="211" t="s">
        <v>161</v>
      </c>
      <c r="I44" s="216">
        <v>70000</v>
      </c>
      <c r="J44" s="214">
        <v>0</v>
      </c>
      <c r="K44" s="215">
        <v>70000</v>
      </c>
      <c r="L44" s="215">
        <v>0</v>
      </c>
      <c r="M44" s="216">
        <v>56723</v>
      </c>
      <c r="N44" s="214">
        <v>56723</v>
      </c>
      <c r="O44" s="215">
        <v>0</v>
      </c>
      <c r="P44" s="215">
        <v>0</v>
      </c>
      <c r="Q44" s="216">
        <v>200000</v>
      </c>
      <c r="R44" s="214">
        <v>0</v>
      </c>
      <c r="S44" s="215">
        <v>200000</v>
      </c>
    </row>
    <row r="45" spans="1:19" s="221" customFormat="1" ht="33.75" customHeight="1" x14ac:dyDescent="0.25">
      <c r="A45" s="219">
        <v>40</v>
      </c>
      <c r="B45" s="235"/>
      <c r="C45" s="235"/>
      <c r="D45" s="235"/>
      <c r="E45" s="235"/>
      <c r="F45" s="235"/>
      <c r="G45" s="243" t="s">
        <v>125</v>
      </c>
      <c r="H45" s="217" t="s">
        <v>154</v>
      </c>
      <c r="I45" s="216">
        <v>0</v>
      </c>
      <c r="J45" s="220">
        <v>0</v>
      </c>
      <c r="K45" s="220">
        <v>0</v>
      </c>
      <c r="L45" s="220">
        <v>0</v>
      </c>
      <c r="M45" s="216">
        <v>0</v>
      </c>
      <c r="N45" s="220">
        <v>0</v>
      </c>
      <c r="O45" s="220">
        <v>0</v>
      </c>
      <c r="P45" s="220">
        <v>0</v>
      </c>
      <c r="Q45" s="216">
        <v>100000</v>
      </c>
      <c r="R45" s="220">
        <v>100000</v>
      </c>
      <c r="S45" s="220"/>
    </row>
    <row r="46" spans="1:19" s="221" customFormat="1" ht="35.25" customHeight="1" x14ac:dyDescent="0.25">
      <c r="A46" s="219">
        <v>41</v>
      </c>
      <c r="B46" s="235"/>
      <c r="C46" s="235"/>
      <c r="D46" s="235"/>
      <c r="E46" s="235"/>
      <c r="F46" s="235"/>
      <c r="G46" s="243" t="s">
        <v>125</v>
      </c>
      <c r="H46" s="217" t="s">
        <v>155</v>
      </c>
      <c r="I46" s="216">
        <v>0</v>
      </c>
      <c r="J46" s="220">
        <v>0</v>
      </c>
      <c r="K46" s="220">
        <v>0</v>
      </c>
      <c r="L46" s="220">
        <v>0</v>
      </c>
      <c r="M46" s="216">
        <v>0</v>
      </c>
      <c r="N46" s="220">
        <v>0</v>
      </c>
      <c r="O46" s="220">
        <v>0</v>
      </c>
      <c r="P46" s="220">
        <v>0</v>
      </c>
      <c r="Q46" s="216">
        <v>100195</v>
      </c>
      <c r="R46" s="220">
        <v>100195</v>
      </c>
      <c r="S46" s="220">
        <v>0</v>
      </c>
    </row>
    <row r="47" spans="1:19" s="252" customFormat="1" ht="25.5" x14ac:dyDescent="0.35">
      <c r="A47" s="253"/>
      <c r="B47" s="235"/>
      <c r="C47" s="235"/>
      <c r="D47" s="235"/>
      <c r="E47" s="235"/>
      <c r="F47" s="235"/>
      <c r="G47" s="254"/>
      <c r="H47" s="222"/>
      <c r="I47" s="255"/>
      <c r="J47" s="255"/>
      <c r="K47" s="255"/>
      <c r="L47" s="255"/>
      <c r="M47" s="223"/>
      <c r="N47" s="223"/>
      <c r="O47" s="223"/>
      <c r="Q47" s="223"/>
      <c r="R47" s="223"/>
      <c r="S47" s="223"/>
    </row>
    <row r="48" spans="1:19" s="252" customFormat="1" ht="25.5" x14ac:dyDescent="0.35">
      <c r="A48" s="253"/>
      <c r="B48" s="235"/>
      <c r="C48" s="235"/>
      <c r="D48" s="235"/>
      <c r="E48" s="235"/>
      <c r="F48" s="235"/>
      <c r="G48" s="235"/>
      <c r="H48" s="235"/>
      <c r="I48" s="256"/>
      <c r="J48" s="255"/>
      <c r="K48" s="255"/>
      <c r="L48" s="255"/>
      <c r="M48" s="255"/>
    </row>
    <row r="49" spans="1:27" s="252" customFormat="1" ht="25.5" x14ac:dyDescent="0.35">
      <c r="A49" s="253"/>
      <c r="B49" s="235"/>
      <c r="C49" s="235"/>
      <c r="D49" s="235"/>
      <c r="E49" s="235"/>
      <c r="F49" s="235"/>
      <c r="G49" s="235"/>
      <c r="H49" s="235"/>
      <c r="I49" s="256"/>
      <c r="J49" s="255"/>
      <c r="K49" s="255"/>
      <c r="L49" s="255"/>
      <c r="M49" s="255"/>
      <c r="X49" s="252" t="s">
        <v>131</v>
      </c>
    </row>
    <row r="50" spans="1:27" s="252" customFormat="1" ht="25.5" x14ac:dyDescent="0.35">
      <c r="A50" s="253"/>
      <c r="B50" s="235"/>
      <c r="C50" s="235"/>
      <c r="D50" s="235"/>
      <c r="E50" s="235"/>
      <c r="F50" s="235"/>
      <c r="G50" s="235"/>
      <c r="H50" s="235"/>
      <c r="I50" s="256"/>
      <c r="J50" s="255"/>
      <c r="K50" s="255"/>
      <c r="L50" s="255"/>
      <c r="M50" s="255"/>
    </row>
    <row r="51" spans="1:27" s="252" customFormat="1" ht="25.5" x14ac:dyDescent="0.35">
      <c r="A51" s="253"/>
      <c r="B51" s="235"/>
      <c r="C51" s="235"/>
      <c r="D51" s="235"/>
      <c r="E51" s="235"/>
      <c r="F51" s="235"/>
      <c r="G51" s="235"/>
      <c r="H51" s="235"/>
      <c r="I51" s="256"/>
      <c r="J51" s="255"/>
      <c r="K51" s="255"/>
      <c r="L51" s="255"/>
      <c r="M51" s="255"/>
      <c r="AA51" s="223"/>
    </row>
    <row r="52" spans="1:27" s="252" customFormat="1" ht="25.5" x14ac:dyDescent="0.35">
      <c r="A52" s="253"/>
      <c r="B52" s="235"/>
      <c r="C52" s="235"/>
      <c r="D52" s="235"/>
      <c r="E52" s="235"/>
      <c r="F52" s="235"/>
      <c r="G52" s="235"/>
      <c r="H52" s="235"/>
      <c r="I52" s="256"/>
      <c r="J52" s="255"/>
      <c r="K52" s="255"/>
      <c r="L52" s="255"/>
      <c r="M52" s="255"/>
      <c r="AA52" s="223"/>
    </row>
    <row r="53" spans="1:27" s="252" customFormat="1" ht="25.5" x14ac:dyDescent="0.35">
      <c r="A53" s="253"/>
      <c r="B53" s="235"/>
      <c r="C53" s="235"/>
      <c r="D53" s="235"/>
      <c r="E53" s="235"/>
      <c r="F53" s="235"/>
      <c r="G53" s="235"/>
      <c r="H53" s="235"/>
      <c r="I53" s="256"/>
      <c r="J53" s="255"/>
      <c r="K53" s="255"/>
      <c r="L53" s="255"/>
      <c r="M53" s="255"/>
      <c r="AA53" s="223"/>
    </row>
    <row r="54" spans="1:27" ht="25.5" x14ac:dyDescent="0.35">
      <c r="A54" s="253"/>
      <c r="I54" s="256"/>
      <c r="J54" s="255"/>
      <c r="K54" s="255"/>
      <c r="L54" s="255"/>
      <c r="M54" s="255"/>
      <c r="N54" s="252"/>
      <c r="O54" s="252"/>
      <c r="P54" s="252"/>
      <c r="Q54" s="252"/>
      <c r="R54" s="252"/>
      <c r="S54" s="252"/>
      <c r="T54" s="252"/>
      <c r="U54" s="252"/>
    </row>
    <row r="55" spans="1:27" ht="25.5" x14ac:dyDescent="0.35">
      <c r="A55" s="253"/>
      <c r="I55" s="256"/>
      <c r="J55" s="255"/>
      <c r="K55" s="255"/>
      <c r="L55" s="255"/>
      <c r="M55" s="255"/>
    </row>
    <row r="56" spans="1:27" ht="25.5" x14ac:dyDescent="0.35">
      <c r="A56" s="253"/>
      <c r="I56" s="256"/>
      <c r="J56" s="255"/>
      <c r="K56" s="255"/>
      <c r="L56" s="255"/>
      <c r="M56" s="255"/>
    </row>
    <row r="57" spans="1:27" ht="25.5" x14ac:dyDescent="0.35">
      <c r="A57" s="253"/>
      <c r="I57" s="256"/>
      <c r="J57" s="255"/>
      <c r="K57" s="255"/>
      <c r="L57" s="255"/>
      <c r="M57" s="255"/>
    </row>
    <row r="58" spans="1:27" x14ac:dyDescent="0.25">
      <c r="A58" s="257"/>
      <c r="I58" s="256"/>
    </row>
  </sheetData>
  <mergeCells count="7">
    <mergeCell ref="Q4:T4"/>
    <mergeCell ref="I4:L4"/>
    <mergeCell ref="M4:P4"/>
    <mergeCell ref="A1:M1"/>
    <mergeCell ref="A2:M2"/>
    <mergeCell ref="A4:A5"/>
    <mergeCell ref="H4:H5"/>
  </mergeCells>
  <pageMargins left="0.25" right="0.25" top="0.75" bottom="0.75" header="0.3" footer="0.3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6"/>
  <sheetViews>
    <sheetView workbookViewId="0">
      <selection activeCell="C1" sqref="C1"/>
    </sheetView>
  </sheetViews>
  <sheetFormatPr defaultRowHeight="15.75" x14ac:dyDescent="0.25"/>
  <cols>
    <col min="1" max="1" width="4.85546875" style="1" customWidth="1"/>
    <col min="2" max="2" width="28.85546875" style="1" customWidth="1"/>
    <col min="3" max="3" width="10.5703125" style="46" customWidth="1"/>
    <col min="4" max="4" width="5.85546875" style="1" customWidth="1"/>
    <col min="5" max="5" width="16.5703125" style="2" customWidth="1"/>
    <col min="6" max="6" width="14.7109375" style="30" customWidth="1"/>
    <col min="7" max="7" width="14" style="43" customWidth="1"/>
    <col min="8" max="8" width="14" style="2" customWidth="1"/>
    <col min="9" max="9" width="14.85546875" style="2" customWidth="1"/>
    <col min="10" max="10" width="15.7109375" style="2" customWidth="1"/>
    <col min="11" max="11" width="16.140625" style="120" customWidth="1"/>
    <col min="12" max="12" width="7.5703125" style="53" customWidth="1"/>
    <col min="13" max="13" width="19" style="1" customWidth="1"/>
    <col min="14" max="18" width="9.140625" style="1"/>
    <col min="19" max="20" width="9.140625" style="3"/>
    <col min="21" max="16384" width="9.140625" style="1"/>
  </cols>
  <sheetData>
    <row r="1" spans="1:18" ht="24" customHeight="1" thickBot="1" x14ac:dyDescent="0.3">
      <c r="A1" s="29"/>
      <c r="B1" s="48" t="s">
        <v>169</v>
      </c>
      <c r="C1" s="49"/>
      <c r="D1" s="50"/>
      <c r="E1" s="51"/>
      <c r="F1" s="51"/>
      <c r="G1" s="30"/>
      <c r="H1" s="30"/>
      <c r="I1" s="30"/>
      <c r="J1" s="30"/>
    </row>
    <row r="2" spans="1:18" ht="24" customHeight="1" thickBot="1" x14ac:dyDescent="0.3">
      <c r="A2" s="76"/>
      <c r="B2" s="77"/>
      <c r="C2" s="78"/>
      <c r="D2" s="79"/>
      <c r="E2" s="274" t="s">
        <v>115</v>
      </c>
      <c r="F2" s="274"/>
      <c r="G2" s="274"/>
      <c r="H2" s="274"/>
      <c r="I2" s="274"/>
      <c r="J2" s="275"/>
    </row>
    <row r="3" spans="1:18" ht="60" customHeight="1" thickBot="1" x14ac:dyDescent="0.3">
      <c r="A3" s="70" t="s">
        <v>3</v>
      </c>
      <c r="B3" s="71" t="s">
        <v>4</v>
      </c>
      <c r="C3" s="72" t="s">
        <v>5</v>
      </c>
      <c r="D3" s="73" t="s">
        <v>6</v>
      </c>
      <c r="E3" s="74" t="s">
        <v>42</v>
      </c>
      <c r="F3" s="74" t="s">
        <v>7</v>
      </c>
      <c r="G3" s="74" t="s">
        <v>8</v>
      </c>
      <c r="H3" s="74" t="s">
        <v>9</v>
      </c>
      <c r="I3" s="74" t="s">
        <v>10</v>
      </c>
      <c r="J3" s="75" t="s">
        <v>43</v>
      </c>
    </row>
    <row r="4" spans="1:18" x14ac:dyDescent="0.25">
      <c r="A4" s="58" t="s">
        <v>11</v>
      </c>
      <c r="B4" s="59" t="s">
        <v>12</v>
      </c>
      <c r="C4" s="60">
        <v>16015</v>
      </c>
      <c r="D4" s="111">
        <v>18</v>
      </c>
      <c r="E4" s="61">
        <v>170872.84</v>
      </c>
      <c r="F4" s="61">
        <v>439433</v>
      </c>
      <c r="G4" s="61">
        <v>0</v>
      </c>
      <c r="H4" s="61">
        <v>135000</v>
      </c>
      <c r="I4" s="61">
        <v>0</v>
      </c>
      <c r="J4" s="62">
        <f t="shared" ref="J4:J22" si="0">SUM(E4+F4+G4+H4+I4)</f>
        <v>745305.84</v>
      </c>
      <c r="K4" s="121"/>
    </row>
    <row r="5" spans="1:18" x14ac:dyDescent="0.25">
      <c r="A5" s="54"/>
      <c r="B5" s="110" t="s">
        <v>13</v>
      </c>
      <c r="C5" s="111">
        <v>16315</v>
      </c>
      <c r="D5" s="111">
        <v>25</v>
      </c>
      <c r="E5" s="33">
        <v>166787.29999999999</v>
      </c>
      <c r="F5" s="112">
        <v>73000</v>
      </c>
      <c r="G5" s="112">
        <v>0</v>
      </c>
      <c r="H5" s="112">
        <v>0</v>
      </c>
      <c r="I5" s="112">
        <v>0</v>
      </c>
      <c r="J5" s="113">
        <f t="shared" si="0"/>
        <v>239787.3</v>
      </c>
    </row>
    <row r="6" spans="1:18" x14ac:dyDescent="0.25">
      <c r="A6" s="54"/>
      <c r="B6" s="110" t="s">
        <v>14</v>
      </c>
      <c r="C6" s="111">
        <v>16629</v>
      </c>
      <c r="D6" s="111">
        <v>6</v>
      </c>
      <c r="E6" s="112">
        <v>56827.87</v>
      </c>
      <c r="F6" s="112">
        <v>12000</v>
      </c>
      <c r="G6" s="112">
        <v>0</v>
      </c>
      <c r="H6" s="112">
        <v>0</v>
      </c>
      <c r="I6" s="112">
        <v>0</v>
      </c>
      <c r="J6" s="113">
        <f t="shared" si="0"/>
        <v>68827.87</v>
      </c>
    </row>
    <row r="7" spans="1:18" x14ac:dyDescent="0.25">
      <c r="A7" s="54"/>
      <c r="B7" s="110" t="s">
        <v>0</v>
      </c>
      <c r="C7" s="111">
        <v>16775</v>
      </c>
      <c r="D7" s="111">
        <v>4</v>
      </c>
      <c r="E7" s="112">
        <v>33576.61</v>
      </c>
      <c r="F7" s="112">
        <v>1000</v>
      </c>
      <c r="G7" s="112">
        <v>0</v>
      </c>
      <c r="H7" s="112">
        <v>0</v>
      </c>
      <c r="I7" s="112">
        <v>0</v>
      </c>
      <c r="J7" s="113">
        <f t="shared" si="0"/>
        <v>34576.61</v>
      </c>
    </row>
    <row r="8" spans="1:18" x14ac:dyDescent="0.25">
      <c r="A8" s="54"/>
      <c r="B8" s="110" t="s">
        <v>15</v>
      </c>
      <c r="C8" s="111">
        <v>16915</v>
      </c>
      <c r="D8" s="111">
        <v>0</v>
      </c>
      <c r="E8" s="112">
        <v>233074.67</v>
      </c>
      <c r="F8" s="112">
        <v>14000</v>
      </c>
      <c r="G8" s="112">
        <v>0</v>
      </c>
      <c r="H8" s="112">
        <v>0</v>
      </c>
      <c r="I8" s="112">
        <v>0</v>
      </c>
      <c r="J8" s="113">
        <f t="shared" si="0"/>
        <v>247074.67</v>
      </c>
    </row>
    <row r="9" spans="1:18" x14ac:dyDescent="0.25">
      <c r="A9" s="54"/>
      <c r="B9" s="110" t="s">
        <v>16</v>
      </c>
      <c r="C9" s="111">
        <v>17515</v>
      </c>
      <c r="D9" s="111">
        <v>19</v>
      </c>
      <c r="E9" s="112">
        <v>145605.74</v>
      </c>
      <c r="F9" s="112">
        <v>745114</v>
      </c>
      <c r="G9" s="112">
        <v>0</v>
      </c>
      <c r="H9" s="112">
        <v>84000</v>
      </c>
      <c r="I9" s="112">
        <v>0</v>
      </c>
      <c r="J9" s="113">
        <f t="shared" si="0"/>
        <v>974719.74</v>
      </c>
    </row>
    <row r="10" spans="1:18" x14ac:dyDescent="0.25">
      <c r="A10" s="54"/>
      <c r="B10" s="110" t="s">
        <v>17</v>
      </c>
      <c r="C10" s="111">
        <v>18015</v>
      </c>
      <c r="D10" s="111">
        <v>9</v>
      </c>
      <c r="E10" s="112">
        <v>78277.47</v>
      </c>
      <c r="F10" s="112">
        <v>348077.58</v>
      </c>
      <c r="G10" s="112">
        <v>155500</v>
      </c>
      <c r="H10" s="112">
        <v>0</v>
      </c>
      <c r="I10" s="112">
        <v>2231411</v>
      </c>
      <c r="J10" s="113">
        <f t="shared" si="0"/>
        <v>2813266.05</v>
      </c>
      <c r="K10" s="122"/>
    </row>
    <row r="11" spans="1:18" x14ac:dyDescent="0.25">
      <c r="A11" s="54"/>
      <c r="B11" s="110" t="s">
        <v>18</v>
      </c>
      <c r="C11" s="111">
        <v>18275</v>
      </c>
      <c r="D11" s="111">
        <v>13</v>
      </c>
      <c r="E11" s="112">
        <v>98304.48</v>
      </c>
      <c r="F11" s="112">
        <v>13000</v>
      </c>
      <c r="G11" s="112">
        <v>0</v>
      </c>
      <c r="H11" s="112">
        <v>0</v>
      </c>
      <c r="I11" s="112">
        <v>0</v>
      </c>
      <c r="J11" s="113">
        <f t="shared" si="0"/>
        <v>111304.48</v>
      </c>
    </row>
    <row r="12" spans="1:18" x14ac:dyDescent="0.25">
      <c r="A12" s="54"/>
      <c r="B12" s="110" t="s">
        <v>19</v>
      </c>
      <c r="C12" s="111">
        <v>19575</v>
      </c>
      <c r="D12" s="111">
        <v>4</v>
      </c>
      <c r="E12" s="112">
        <v>30268.02</v>
      </c>
      <c r="F12" s="112">
        <v>6000</v>
      </c>
      <c r="G12" s="112">
        <v>0</v>
      </c>
      <c r="H12" s="112">
        <v>0</v>
      </c>
      <c r="I12" s="112">
        <v>0</v>
      </c>
      <c r="J12" s="113">
        <f t="shared" si="0"/>
        <v>36268.020000000004</v>
      </c>
    </row>
    <row r="13" spans="1:18" x14ac:dyDescent="0.25">
      <c r="A13" s="54"/>
      <c r="B13" s="110" t="s">
        <v>1</v>
      </c>
      <c r="C13" s="111">
        <v>47015</v>
      </c>
      <c r="D13" s="111">
        <v>19</v>
      </c>
      <c r="E13" s="112">
        <v>121653.31</v>
      </c>
      <c r="F13" s="112">
        <v>13000</v>
      </c>
      <c r="G13" s="112">
        <v>0</v>
      </c>
      <c r="H13" s="112">
        <v>0</v>
      </c>
      <c r="I13" s="112">
        <v>200000</v>
      </c>
      <c r="J13" s="113">
        <f t="shared" si="0"/>
        <v>334653.31</v>
      </c>
      <c r="R13" s="237"/>
    </row>
    <row r="14" spans="1:18" x14ac:dyDescent="0.25">
      <c r="A14" s="54"/>
      <c r="B14" s="110" t="s">
        <v>20</v>
      </c>
      <c r="C14" s="111">
        <v>48015</v>
      </c>
      <c r="D14" s="111">
        <v>5</v>
      </c>
      <c r="E14" s="112">
        <v>40674.04</v>
      </c>
      <c r="F14" s="112">
        <v>13000</v>
      </c>
      <c r="G14" s="112">
        <v>0</v>
      </c>
      <c r="H14" s="112">
        <v>0</v>
      </c>
      <c r="I14" s="112">
        <v>0</v>
      </c>
      <c r="J14" s="113">
        <f>SUM(E14+F14+G14+H14+I14)</f>
        <v>53674.04</v>
      </c>
    </row>
    <row r="15" spans="1:18" x14ac:dyDescent="0.25">
      <c r="A15" s="54"/>
      <c r="B15" s="110" t="s">
        <v>21</v>
      </c>
      <c r="C15" s="111">
        <v>65075</v>
      </c>
      <c r="D15" s="111">
        <v>8</v>
      </c>
      <c r="E15" s="112">
        <v>62179.43</v>
      </c>
      <c r="F15" s="112">
        <v>13000</v>
      </c>
      <c r="G15" s="112">
        <v>0</v>
      </c>
      <c r="H15" s="112">
        <v>0</v>
      </c>
      <c r="I15" s="112">
        <v>0</v>
      </c>
      <c r="J15" s="113">
        <f t="shared" si="0"/>
        <v>75179.429999999993</v>
      </c>
    </row>
    <row r="16" spans="1:18" x14ac:dyDescent="0.25">
      <c r="A16" s="54"/>
      <c r="B16" s="110" t="s">
        <v>22</v>
      </c>
      <c r="C16" s="111">
        <v>66080</v>
      </c>
      <c r="D16" s="111">
        <v>7</v>
      </c>
      <c r="E16" s="265">
        <v>66710.61</v>
      </c>
      <c r="F16" s="264">
        <v>16000</v>
      </c>
      <c r="G16" s="112">
        <v>0</v>
      </c>
      <c r="H16" s="112">
        <v>0</v>
      </c>
      <c r="I16" s="112">
        <v>0</v>
      </c>
      <c r="J16" s="113">
        <f t="shared" si="0"/>
        <v>82710.61</v>
      </c>
    </row>
    <row r="17" spans="1:20" x14ac:dyDescent="0.25">
      <c r="A17" s="54"/>
      <c r="B17" s="110" t="s">
        <v>23</v>
      </c>
      <c r="C17" s="111">
        <v>73024</v>
      </c>
      <c r="D17" s="111">
        <v>2</v>
      </c>
      <c r="E17" s="147">
        <v>18153</v>
      </c>
      <c r="F17" s="112">
        <v>7000</v>
      </c>
      <c r="G17" s="112">
        <v>0</v>
      </c>
      <c r="H17" s="112">
        <v>0</v>
      </c>
      <c r="I17" s="112">
        <v>0</v>
      </c>
      <c r="J17" s="113">
        <f t="shared" si="0"/>
        <v>25153</v>
      </c>
    </row>
    <row r="18" spans="1:20" x14ac:dyDescent="0.25">
      <c r="A18" s="54"/>
      <c r="B18" s="110" t="s">
        <v>24</v>
      </c>
      <c r="C18" s="111">
        <v>73900</v>
      </c>
      <c r="D18" s="111">
        <v>126</v>
      </c>
      <c r="E18" s="112">
        <v>1311000</v>
      </c>
      <c r="F18" s="112">
        <v>253185</v>
      </c>
      <c r="G18" s="112">
        <v>46000</v>
      </c>
      <c r="H18" s="112">
        <v>0</v>
      </c>
      <c r="I18" s="112">
        <v>25000</v>
      </c>
      <c r="J18" s="113">
        <f>SUM(E18+F18+G18+H18+I18)</f>
        <v>1635185</v>
      </c>
      <c r="K18" s="121"/>
      <c r="M18" s="268"/>
      <c r="O18" s="3"/>
    </row>
    <row r="19" spans="1:20" x14ac:dyDescent="0.25">
      <c r="A19" s="54"/>
      <c r="B19" s="110" t="s">
        <v>25</v>
      </c>
      <c r="C19" s="111">
        <v>75571</v>
      </c>
      <c r="D19" s="111">
        <v>10</v>
      </c>
      <c r="E19" s="112">
        <v>79439.350000000006</v>
      </c>
      <c r="F19" s="112">
        <v>15000</v>
      </c>
      <c r="G19" s="112">
        <v>7000</v>
      </c>
      <c r="H19" s="112">
        <v>0</v>
      </c>
      <c r="I19" s="112">
        <v>30000</v>
      </c>
      <c r="J19" s="113">
        <f t="shared" si="0"/>
        <v>131439.35</v>
      </c>
      <c r="K19" s="122"/>
      <c r="L19" s="52"/>
      <c r="M19" s="107"/>
      <c r="O19" s="3"/>
    </row>
    <row r="20" spans="1:20" x14ac:dyDescent="0.25">
      <c r="A20" s="54"/>
      <c r="B20" s="110" t="s">
        <v>26</v>
      </c>
      <c r="C20" s="111">
        <v>75572</v>
      </c>
      <c r="D20" s="111">
        <v>8</v>
      </c>
      <c r="E20" s="112">
        <v>88813</v>
      </c>
      <c r="F20" s="112">
        <v>75000</v>
      </c>
      <c r="G20" s="112">
        <v>10000</v>
      </c>
      <c r="H20" s="112">
        <v>0</v>
      </c>
      <c r="I20" s="112">
        <v>15000</v>
      </c>
      <c r="J20" s="113">
        <f t="shared" si="0"/>
        <v>188813</v>
      </c>
      <c r="K20" s="121"/>
      <c r="M20" s="268"/>
      <c r="O20" s="2"/>
    </row>
    <row r="21" spans="1:20" x14ac:dyDescent="0.25">
      <c r="A21" s="54"/>
      <c r="B21" s="110" t="s">
        <v>27</v>
      </c>
      <c r="C21" s="111">
        <v>85015</v>
      </c>
      <c r="D21" s="111">
        <v>17</v>
      </c>
      <c r="E21" s="112">
        <v>129877.35</v>
      </c>
      <c r="F21" s="112">
        <v>18000</v>
      </c>
      <c r="G21" s="112">
        <v>0</v>
      </c>
      <c r="H21" s="112">
        <v>30000</v>
      </c>
      <c r="I21" s="112">
        <v>0</v>
      </c>
      <c r="J21" s="113">
        <f>SUM(E21+F21+G21+H21+I21)</f>
        <v>177877.35</v>
      </c>
      <c r="L21" s="52"/>
      <c r="M21" s="107"/>
    </row>
    <row r="22" spans="1:20" x14ac:dyDescent="0.25">
      <c r="A22" s="54"/>
      <c r="B22" s="110" t="s">
        <v>28</v>
      </c>
      <c r="C22" s="111">
        <v>92075</v>
      </c>
      <c r="D22" s="111">
        <v>7</v>
      </c>
      <c r="E22" s="112">
        <v>58645.33</v>
      </c>
      <c r="F22" s="112">
        <v>15000</v>
      </c>
      <c r="G22" s="112">
        <v>0</v>
      </c>
      <c r="H22" s="112">
        <v>0</v>
      </c>
      <c r="I22" s="112">
        <v>0</v>
      </c>
      <c r="J22" s="113">
        <f t="shared" si="0"/>
        <v>73645.33</v>
      </c>
      <c r="L22" s="52"/>
      <c r="M22" s="107"/>
    </row>
    <row r="23" spans="1:20" x14ac:dyDescent="0.25">
      <c r="A23" s="54"/>
      <c r="B23" s="110" t="s">
        <v>29</v>
      </c>
      <c r="C23" s="111" t="s">
        <v>30</v>
      </c>
      <c r="D23" s="111">
        <v>565</v>
      </c>
      <c r="E23" s="112">
        <v>4303699.58</v>
      </c>
      <c r="F23" s="112">
        <v>241080.42</v>
      </c>
      <c r="G23" s="112">
        <v>31500</v>
      </c>
      <c r="H23" s="112">
        <v>0</v>
      </c>
      <c r="I23" s="112">
        <v>34776</v>
      </c>
      <c r="J23" s="113">
        <f>SUM(E23+F23+G23+H23+I23)</f>
        <v>4611056</v>
      </c>
      <c r="K23" s="121"/>
      <c r="M23" s="39"/>
      <c r="N23" s="3"/>
    </row>
    <row r="24" spans="1:20" x14ac:dyDescent="0.25">
      <c r="A24" s="54"/>
      <c r="B24" s="31"/>
      <c r="C24" s="44"/>
      <c r="D24" s="111"/>
      <c r="E24" s="33">
        <v>0</v>
      </c>
      <c r="F24" s="33">
        <v>0</v>
      </c>
      <c r="G24" s="33">
        <v>0</v>
      </c>
      <c r="H24" s="34">
        <v>0</v>
      </c>
      <c r="I24" s="34">
        <v>0</v>
      </c>
      <c r="J24" s="55">
        <f>SUM(E24+F24+G24+H24+I24)</f>
        <v>0</v>
      </c>
    </row>
    <row r="25" spans="1:20" s="131" customFormat="1" ht="24" customHeight="1" x14ac:dyDescent="0.25">
      <c r="A25" s="124"/>
      <c r="B25" s="125" t="s">
        <v>31</v>
      </c>
      <c r="C25" s="126"/>
      <c r="D25" s="127">
        <f t="shared" ref="D25" si="1">SUM(D4:D24)</f>
        <v>872</v>
      </c>
      <c r="E25" s="128">
        <f t="shared" ref="E25:J25" si="2">SUM(E4:E24)</f>
        <v>7294440</v>
      </c>
      <c r="F25" s="128">
        <f>SUM(F4:F24)</f>
        <v>2330890</v>
      </c>
      <c r="G25" s="128">
        <f t="shared" si="2"/>
        <v>250000</v>
      </c>
      <c r="H25" s="128">
        <f t="shared" si="2"/>
        <v>249000</v>
      </c>
      <c r="I25" s="128">
        <f>SUM(I4:I24)</f>
        <v>2536187</v>
      </c>
      <c r="J25" s="129">
        <f t="shared" si="2"/>
        <v>12660517</v>
      </c>
      <c r="K25" s="121"/>
      <c r="L25" s="130"/>
      <c r="S25" s="132"/>
      <c r="T25" s="132"/>
    </row>
    <row r="26" spans="1:20" x14ac:dyDescent="0.25">
      <c r="A26" s="54" t="s">
        <v>11</v>
      </c>
      <c r="B26" s="110" t="s">
        <v>12</v>
      </c>
      <c r="C26" s="111">
        <v>16015</v>
      </c>
      <c r="D26" s="111">
        <v>18</v>
      </c>
      <c r="E26" s="112">
        <v>0</v>
      </c>
      <c r="F26" s="112">
        <v>20938</v>
      </c>
      <c r="G26" s="112">
        <v>0</v>
      </c>
      <c r="H26" s="112">
        <v>35000</v>
      </c>
      <c r="I26" s="112">
        <v>0</v>
      </c>
      <c r="J26" s="113">
        <f t="shared" ref="J26:J45" si="3">SUM(E26+F26+G26+H26+I26)</f>
        <v>55938</v>
      </c>
    </row>
    <row r="27" spans="1:20" x14ac:dyDescent="0.25">
      <c r="A27" s="54"/>
      <c r="B27" s="110" t="s">
        <v>13</v>
      </c>
      <c r="C27" s="111">
        <v>16315</v>
      </c>
      <c r="D27" s="111">
        <v>25</v>
      </c>
      <c r="E27" s="112">
        <v>0</v>
      </c>
      <c r="F27" s="112">
        <v>17000</v>
      </c>
      <c r="G27" s="112">
        <v>0</v>
      </c>
      <c r="H27" s="112">
        <v>0</v>
      </c>
      <c r="I27" s="112">
        <v>0</v>
      </c>
      <c r="J27" s="113">
        <f t="shared" si="3"/>
        <v>17000</v>
      </c>
    </row>
    <row r="28" spans="1:20" x14ac:dyDescent="0.25">
      <c r="A28" s="54"/>
      <c r="B28" s="110" t="s">
        <v>14</v>
      </c>
      <c r="C28" s="111">
        <v>16629</v>
      </c>
      <c r="D28" s="111">
        <v>6</v>
      </c>
      <c r="E28" s="112">
        <v>0</v>
      </c>
      <c r="F28" s="112">
        <v>0</v>
      </c>
      <c r="G28" s="112">
        <v>0</v>
      </c>
      <c r="H28" s="112">
        <v>0</v>
      </c>
      <c r="I28" s="112">
        <v>0</v>
      </c>
      <c r="J28" s="113">
        <f t="shared" si="3"/>
        <v>0</v>
      </c>
      <c r="N28" s="3"/>
    </row>
    <row r="29" spans="1:20" x14ac:dyDescent="0.25">
      <c r="A29" s="54"/>
      <c r="B29" s="110" t="s">
        <v>0</v>
      </c>
      <c r="C29" s="111">
        <v>16775</v>
      </c>
      <c r="D29" s="111">
        <v>4</v>
      </c>
      <c r="E29" s="112">
        <v>0</v>
      </c>
      <c r="F29" s="112">
        <v>0</v>
      </c>
      <c r="G29" s="112">
        <v>0</v>
      </c>
      <c r="H29" s="112">
        <v>0</v>
      </c>
      <c r="I29" s="112">
        <v>0</v>
      </c>
      <c r="J29" s="113">
        <f t="shared" si="3"/>
        <v>0</v>
      </c>
      <c r="N29" s="3"/>
    </row>
    <row r="30" spans="1:20" x14ac:dyDescent="0.25">
      <c r="A30" s="54"/>
      <c r="B30" s="110" t="s">
        <v>15</v>
      </c>
      <c r="C30" s="111">
        <v>16915</v>
      </c>
      <c r="D30" s="111">
        <v>0</v>
      </c>
      <c r="E30" s="112">
        <v>0</v>
      </c>
      <c r="F30" s="112">
        <v>0</v>
      </c>
      <c r="G30" s="112">
        <v>0</v>
      </c>
      <c r="H30" s="112">
        <v>0</v>
      </c>
      <c r="I30" s="112">
        <v>0</v>
      </c>
      <c r="J30" s="113">
        <f t="shared" si="3"/>
        <v>0</v>
      </c>
      <c r="N30" s="3"/>
    </row>
    <row r="31" spans="1:20" x14ac:dyDescent="0.25">
      <c r="A31" s="54"/>
      <c r="B31" s="110" t="s">
        <v>16</v>
      </c>
      <c r="C31" s="111">
        <v>17515</v>
      </c>
      <c r="D31" s="111">
        <v>19</v>
      </c>
      <c r="E31" s="112">
        <v>0</v>
      </c>
      <c r="F31" s="112">
        <v>130000</v>
      </c>
      <c r="G31" s="112">
        <v>0</v>
      </c>
      <c r="H31" s="112">
        <v>6000</v>
      </c>
      <c r="I31" s="112">
        <v>0</v>
      </c>
      <c r="J31" s="113">
        <f t="shared" si="3"/>
        <v>136000</v>
      </c>
      <c r="N31" s="3"/>
    </row>
    <row r="32" spans="1:20" ht="18.75" x14ac:dyDescent="0.3">
      <c r="A32" s="54"/>
      <c r="B32" s="110" t="s">
        <v>17</v>
      </c>
      <c r="C32" s="111">
        <v>18015</v>
      </c>
      <c r="D32" s="111">
        <v>9</v>
      </c>
      <c r="E32" s="112">
        <v>0</v>
      </c>
      <c r="F32" s="112">
        <v>50000</v>
      </c>
      <c r="G32" s="112">
        <v>0</v>
      </c>
      <c r="H32" s="112">
        <v>0</v>
      </c>
      <c r="I32" s="230">
        <v>568627</v>
      </c>
      <c r="J32" s="113">
        <f t="shared" si="3"/>
        <v>618627</v>
      </c>
      <c r="N32" s="3"/>
    </row>
    <row r="33" spans="1:20" x14ac:dyDescent="0.25">
      <c r="A33" s="54"/>
      <c r="B33" s="110" t="s">
        <v>18</v>
      </c>
      <c r="C33" s="111">
        <v>18275</v>
      </c>
      <c r="D33" s="111">
        <v>13</v>
      </c>
      <c r="E33" s="112">
        <v>0</v>
      </c>
      <c r="F33" s="112">
        <v>0</v>
      </c>
      <c r="G33" s="112">
        <v>0</v>
      </c>
      <c r="H33" s="112">
        <v>0</v>
      </c>
      <c r="I33" s="112">
        <v>0</v>
      </c>
      <c r="J33" s="113">
        <f t="shared" si="3"/>
        <v>0</v>
      </c>
      <c r="N33" s="3"/>
    </row>
    <row r="34" spans="1:20" x14ac:dyDescent="0.25">
      <c r="A34" s="54"/>
      <c r="B34" s="110" t="s">
        <v>19</v>
      </c>
      <c r="C34" s="111">
        <v>19575</v>
      </c>
      <c r="D34" s="111">
        <v>4</v>
      </c>
      <c r="E34" s="112">
        <v>0</v>
      </c>
      <c r="F34" s="112">
        <v>0</v>
      </c>
      <c r="G34" s="112">
        <v>0</v>
      </c>
      <c r="H34" s="112">
        <v>0</v>
      </c>
      <c r="I34" s="112">
        <v>0</v>
      </c>
      <c r="J34" s="113">
        <f t="shared" si="3"/>
        <v>0</v>
      </c>
      <c r="N34" s="3"/>
    </row>
    <row r="35" spans="1:20" x14ac:dyDescent="0.25">
      <c r="A35" s="54"/>
      <c r="B35" s="110" t="s">
        <v>1</v>
      </c>
      <c r="C35" s="111">
        <v>47015</v>
      </c>
      <c r="D35" s="111">
        <v>19</v>
      </c>
      <c r="E35" s="112">
        <v>0</v>
      </c>
      <c r="F35" s="112">
        <v>0</v>
      </c>
      <c r="G35" s="112">
        <v>0</v>
      </c>
      <c r="H35" s="112">
        <v>0</v>
      </c>
      <c r="I35" s="112">
        <v>0</v>
      </c>
      <c r="J35" s="113">
        <f t="shared" si="3"/>
        <v>0</v>
      </c>
    </row>
    <row r="36" spans="1:20" x14ac:dyDescent="0.25">
      <c r="A36" s="54"/>
      <c r="B36" s="110" t="s">
        <v>20</v>
      </c>
      <c r="C36" s="111">
        <v>48015</v>
      </c>
      <c r="D36" s="111">
        <v>5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13">
        <f t="shared" si="3"/>
        <v>0</v>
      </c>
    </row>
    <row r="37" spans="1:20" x14ac:dyDescent="0.25">
      <c r="A37" s="54"/>
      <c r="B37" s="110" t="s">
        <v>21</v>
      </c>
      <c r="C37" s="111">
        <v>65075</v>
      </c>
      <c r="D37" s="111">
        <v>8</v>
      </c>
      <c r="E37" s="112">
        <v>0</v>
      </c>
      <c r="F37" s="112">
        <v>0</v>
      </c>
      <c r="G37" s="112">
        <v>0</v>
      </c>
      <c r="H37" s="112">
        <v>0</v>
      </c>
      <c r="I37" s="112">
        <v>0</v>
      </c>
      <c r="J37" s="113">
        <f t="shared" si="3"/>
        <v>0</v>
      </c>
    </row>
    <row r="38" spans="1:20" x14ac:dyDescent="0.25">
      <c r="A38" s="54"/>
      <c r="B38" s="110" t="s">
        <v>22</v>
      </c>
      <c r="C38" s="111">
        <v>66080</v>
      </c>
      <c r="D38" s="111">
        <v>7</v>
      </c>
      <c r="E38" s="112">
        <v>0</v>
      </c>
      <c r="F38" s="112">
        <v>0</v>
      </c>
      <c r="G38" s="112">
        <v>0</v>
      </c>
      <c r="H38" s="112">
        <v>0</v>
      </c>
      <c r="I38" s="112">
        <v>0</v>
      </c>
      <c r="J38" s="113">
        <f t="shared" si="3"/>
        <v>0</v>
      </c>
    </row>
    <row r="39" spans="1:20" x14ac:dyDescent="0.25">
      <c r="A39" s="54"/>
      <c r="B39" s="110" t="s">
        <v>23</v>
      </c>
      <c r="C39" s="111">
        <v>73024</v>
      </c>
      <c r="D39" s="111">
        <v>2</v>
      </c>
      <c r="E39" s="112">
        <v>0</v>
      </c>
      <c r="F39" s="112">
        <v>0</v>
      </c>
      <c r="G39" s="112">
        <v>0</v>
      </c>
      <c r="H39" s="112">
        <v>0</v>
      </c>
      <c r="I39" s="112">
        <v>0</v>
      </c>
      <c r="J39" s="113">
        <f t="shared" si="3"/>
        <v>0</v>
      </c>
    </row>
    <row r="40" spans="1:20" x14ac:dyDescent="0.25">
      <c r="A40" s="54"/>
      <c r="B40" s="110" t="s">
        <v>24</v>
      </c>
      <c r="C40" s="111">
        <v>73900</v>
      </c>
      <c r="D40" s="111">
        <v>126</v>
      </c>
      <c r="E40" s="112">
        <v>0</v>
      </c>
      <c r="F40" s="112">
        <v>0</v>
      </c>
      <c r="G40" s="112">
        <v>0</v>
      </c>
      <c r="H40" s="112">
        <v>0</v>
      </c>
      <c r="I40" s="112">
        <v>20000</v>
      </c>
      <c r="J40" s="113">
        <f t="shared" si="3"/>
        <v>20000</v>
      </c>
    </row>
    <row r="41" spans="1:20" x14ac:dyDescent="0.25">
      <c r="A41" s="54"/>
      <c r="B41" s="110" t="s">
        <v>25</v>
      </c>
      <c r="C41" s="111">
        <v>75571</v>
      </c>
      <c r="D41" s="111">
        <v>10</v>
      </c>
      <c r="E41" s="112">
        <v>0</v>
      </c>
      <c r="F41" s="112">
        <v>0</v>
      </c>
      <c r="G41" s="112">
        <v>0</v>
      </c>
      <c r="H41" s="112">
        <v>0</v>
      </c>
      <c r="I41" s="112">
        <v>0</v>
      </c>
      <c r="J41" s="113">
        <f t="shared" si="3"/>
        <v>0</v>
      </c>
    </row>
    <row r="42" spans="1:20" x14ac:dyDescent="0.25">
      <c r="A42" s="54"/>
      <c r="B42" s="110" t="s">
        <v>26</v>
      </c>
      <c r="C42" s="111">
        <v>75572</v>
      </c>
      <c r="D42" s="111">
        <v>8</v>
      </c>
      <c r="E42" s="112">
        <v>0</v>
      </c>
      <c r="F42" s="112">
        <v>0</v>
      </c>
      <c r="G42" s="112">
        <v>0</v>
      </c>
      <c r="H42" s="112">
        <v>0</v>
      </c>
      <c r="I42" s="112">
        <v>0</v>
      </c>
      <c r="J42" s="113">
        <f t="shared" si="3"/>
        <v>0</v>
      </c>
    </row>
    <row r="43" spans="1:20" x14ac:dyDescent="0.25">
      <c r="A43" s="54"/>
      <c r="B43" s="110" t="s">
        <v>27</v>
      </c>
      <c r="C43" s="111">
        <v>85015</v>
      </c>
      <c r="D43" s="111">
        <v>17</v>
      </c>
      <c r="E43" s="112">
        <v>0</v>
      </c>
      <c r="F43" s="112">
        <v>0</v>
      </c>
      <c r="G43" s="112">
        <v>0</v>
      </c>
      <c r="H43" s="112">
        <v>0</v>
      </c>
      <c r="I43" s="112">
        <v>0</v>
      </c>
      <c r="J43" s="113">
        <f t="shared" si="3"/>
        <v>0</v>
      </c>
    </row>
    <row r="44" spans="1:20" x14ac:dyDescent="0.25">
      <c r="A44" s="54"/>
      <c r="B44" s="110" t="s">
        <v>28</v>
      </c>
      <c r="C44" s="111">
        <v>92075</v>
      </c>
      <c r="D44" s="111">
        <v>7</v>
      </c>
      <c r="E44" s="112">
        <v>0</v>
      </c>
      <c r="F44" s="112">
        <v>0</v>
      </c>
      <c r="G44" s="112">
        <v>0</v>
      </c>
      <c r="H44" s="112">
        <v>0</v>
      </c>
      <c r="I44" s="112">
        <v>0</v>
      </c>
      <c r="J44" s="113">
        <f t="shared" si="3"/>
        <v>0</v>
      </c>
    </row>
    <row r="45" spans="1:20" x14ac:dyDescent="0.25">
      <c r="A45" s="54"/>
      <c r="B45" s="110" t="s">
        <v>29</v>
      </c>
      <c r="C45" s="111" t="s">
        <v>30</v>
      </c>
      <c r="D45" s="111">
        <v>565</v>
      </c>
      <c r="E45" s="112">
        <v>0</v>
      </c>
      <c r="F45" s="112">
        <v>0</v>
      </c>
      <c r="G45" s="112">
        <v>0</v>
      </c>
      <c r="H45" s="112">
        <v>0</v>
      </c>
      <c r="I45" s="112">
        <v>0</v>
      </c>
      <c r="J45" s="113">
        <f t="shared" si="3"/>
        <v>0</v>
      </c>
    </row>
    <row r="46" spans="1:20" x14ac:dyDescent="0.25">
      <c r="A46" s="54"/>
      <c r="B46" s="110"/>
      <c r="C46" s="111"/>
      <c r="D46" s="111"/>
      <c r="E46" s="112"/>
      <c r="F46" s="112"/>
      <c r="G46" s="112">
        <f t="shared" ref="G46" si="4">SUM(G26:G45)</f>
        <v>0</v>
      </c>
      <c r="H46" s="112"/>
      <c r="I46" s="112"/>
      <c r="J46" s="113"/>
    </row>
    <row r="47" spans="1:20" s="131" customFormat="1" ht="24" customHeight="1" x14ac:dyDescent="0.25">
      <c r="A47" s="124"/>
      <c r="B47" s="125" t="s">
        <v>32</v>
      </c>
      <c r="C47" s="126"/>
      <c r="D47" s="127">
        <f t="shared" ref="D47" si="5">SUM(D26:D46)</f>
        <v>872</v>
      </c>
      <c r="E47" s="128">
        <f>SUM(N34)</f>
        <v>0</v>
      </c>
      <c r="F47" s="128">
        <f>SUM(F26:F46)</f>
        <v>217938</v>
      </c>
      <c r="G47" s="128">
        <f t="shared" ref="G47" ca="1" si="6">SUM(G26:G47)</f>
        <v>0</v>
      </c>
      <c r="H47" s="128">
        <f>SUM(H26:H46)</f>
        <v>41000</v>
      </c>
      <c r="I47" s="128">
        <f>SUM(I26:I46)</f>
        <v>588627</v>
      </c>
      <c r="J47" s="129">
        <v>847565</v>
      </c>
      <c r="K47" s="121"/>
      <c r="L47" s="130"/>
      <c r="S47" s="132"/>
      <c r="T47" s="132"/>
    </row>
    <row r="48" spans="1:20" x14ac:dyDescent="0.25">
      <c r="A48" s="114" t="s">
        <v>11</v>
      </c>
      <c r="B48" s="110" t="s">
        <v>12</v>
      </c>
      <c r="C48" s="111">
        <v>16015</v>
      </c>
      <c r="D48" s="111">
        <v>18</v>
      </c>
      <c r="E48" s="112">
        <f t="shared" ref="E48:I48" si="7">SUM(E4+E26)</f>
        <v>170872.84</v>
      </c>
      <c r="F48" s="112">
        <f t="shared" si="7"/>
        <v>460371</v>
      </c>
      <c r="G48" s="112">
        <f t="shared" si="7"/>
        <v>0</v>
      </c>
      <c r="H48" s="112">
        <f t="shared" si="7"/>
        <v>170000</v>
      </c>
      <c r="I48" s="112">
        <f t="shared" si="7"/>
        <v>0</v>
      </c>
      <c r="J48" s="113">
        <f>SUM(E48+F48+G48+H48+I48)</f>
        <v>801243.84</v>
      </c>
    </row>
    <row r="49" spans="1:10" x14ac:dyDescent="0.25">
      <c r="A49" s="114"/>
      <c r="B49" s="110" t="s">
        <v>13</v>
      </c>
      <c r="C49" s="111">
        <v>16315</v>
      </c>
      <c r="D49" s="111">
        <v>25</v>
      </c>
      <c r="E49" s="112">
        <f t="shared" ref="E49:I49" si="8">SUM(E5+E27)</f>
        <v>166787.29999999999</v>
      </c>
      <c r="F49" s="112">
        <f t="shared" si="8"/>
        <v>90000</v>
      </c>
      <c r="G49" s="112">
        <f t="shared" si="8"/>
        <v>0</v>
      </c>
      <c r="H49" s="112">
        <f t="shared" si="8"/>
        <v>0</v>
      </c>
      <c r="I49" s="112">
        <f t="shared" si="8"/>
        <v>0</v>
      </c>
      <c r="J49" s="113">
        <f t="shared" ref="J49:J68" si="9">SUM(E49+F49+G49+H49+I49)</f>
        <v>256787.3</v>
      </c>
    </row>
    <row r="50" spans="1:10" x14ac:dyDescent="0.25">
      <c r="A50" s="114"/>
      <c r="B50" s="110" t="s">
        <v>14</v>
      </c>
      <c r="C50" s="111">
        <v>16629</v>
      </c>
      <c r="D50" s="111">
        <v>6</v>
      </c>
      <c r="E50" s="112">
        <f t="shared" ref="E50:I50" si="10">SUM(E6+E28)</f>
        <v>56827.87</v>
      </c>
      <c r="F50" s="112">
        <f t="shared" si="10"/>
        <v>12000</v>
      </c>
      <c r="G50" s="112">
        <f t="shared" si="10"/>
        <v>0</v>
      </c>
      <c r="H50" s="112">
        <f t="shared" si="10"/>
        <v>0</v>
      </c>
      <c r="I50" s="112">
        <f t="shared" si="10"/>
        <v>0</v>
      </c>
      <c r="J50" s="113">
        <f t="shared" si="9"/>
        <v>68827.87</v>
      </c>
    </row>
    <row r="51" spans="1:10" x14ac:dyDescent="0.25">
      <c r="A51" s="114"/>
      <c r="B51" s="110" t="s">
        <v>0</v>
      </c>
      <c r="C51" s="111">
        <v>16775</v>
      </c>
      <c r="D51" s="111">
        <v>4</v>
      </c>
      <c r="E51" s="112">
        <f t="shared" ref="E51:I51" si="11">SUM(E7+E29)</f>
        <v>33576.61</v>
      </c>
      <c r="F51" s="112">
        <f t="shared" si="11"/>
        <v>1000</v>
      </c>
      <c r="G51" s="112">
        <f t="shared" si="11"/>
        <v>0</v>
      </c>
      <c r="H51" s="112">
        <f t="shared" si="11"/>
        <v>0</v>
      </c>
      <c r="I51" s="112">
        <f t="shared" si="11"/>
        <v>0</v>
      </c>
      <c r="J51" s="113">
        <f t="shared" si="9"/>
        <v>34576.61</v>
      </c>
    </row>
    <row r="52" spans="1:10" x14ac:dyDescent="0.25">
      <c r="A52" s="114"/>
      <c r="B52" s="110" t="s">
        <v>15</v>
      </c>
      <c r="C52" s="111">
        <v>16915</v>
      </c>
      <c r="D52" s="111">
        <v>0</v>
      </c>
      <c r="E52" s="112">
        <f t="shared" ref="E52:I52" si="12">SUM(E8+E30)</f>
        <v>233074.67</v>
      </c>
      <c r="F52" s="112">
        <f t="shared" si="12"/>
        <v>14000</v>
      </c>
      <c r="G52" s="112">
        <f t="shared" si="12"/>
        <v>0</v>
      </c>
      <c r="H52" s="112">
        <f t="shared" si="12"/>
        <v>0</v>
      </c>
      <c r="I52" s="112">
        <f t="shared" si="12"/>
        <v>0</v>
      </c>
      <c r="J52" s="113">
        <f t="shared" si="9"/>
        <v>247074.67</v>
      </c>
    </row>
    <row r="53" spans="1:10" x14ac:dyDescent="0.25">
      <c r="A53" s="114"/>
      <c r="B53" s="110" t="s">
        <v>16</v>
      </c>
      <c r="C53" s="111">
        <v>17515</v>
      </c>
      <c r="D53" s="111">
        <v>19</v>
      </c>
      <c r="E53" s="112">
        <f t="shared" ref="E53:I53" si="13">SUM(E9+E31)</f>
        <v>145605.74</v>
      </c>
      <c r="F53" s="112">
        <f t="shared" si="13"/>
        <v>875114</v>
      </c>
      <c r="G53" s="112">
        <f t="shared" si="13"/>
        <v>0</v>
      </c>
      <c r="H53" s="112">
        <f t="shared" si="13"/>
        <v>90000</v>
      </c>
      <c r="I53" s="112">
        <f t="shared" si="13"/>
        <v>0</v>
      </c>
      <c r="J53" s="113">
        <f t="shared" si="9"/>
        <v>1110719.74</v>
      </c>
    </row>
    <row r="54" spans="1:10" x14ac:dyDescent="0.25">
      <c r="A54" s="114"/>
      <c r="B54" s="110" t="s">
        <v>17</v>
      </c>
      <c r="C54" s="111">
        <v>18015</v>
      </c>
      <c r="D54" s="111">
        <v>9</v>
      </c>
      <c r="E54" s="112">
        <f t="shared" ref="E54:I54" si="14">SUM(E10+E32)</f>
        <v>78277.47</v>
      </c>
      <c r="F54" s="112">
        <f t="shared" si="14"/>
        <v>398077.58</v>
      </c>
      <c r="G54" s="112">
        <f t="shared" si="14"/>
        <v>155500</v>
      </c>
      <c r="H54" s="112">
        <f t="shared" si="14"/>
        <v>0</v>
      </c>
      <c r="I54" s="112">
        <f t="shared" si="14"/>
        <v>2800038</v>
      </c>
      <c r="J54" s="113">
        <f t="shared" si="9"/>
        <v>3431893.05</v>
      </c>
    </row>
    <row r="55" spans="1:10" x14ac:dyDescent="0.25">
      <c r="A55" s="114"/>
      <c r="B55" s="110" t="s">
        <v>18</v>
      </c>
      <c r="C55" s="111">
        <v>18275</v>
      </c>
      <c r="D55" s="111">
        <v>13</v>
      </c>
      <c r="E55" s="112">
        <f t="shared" ref="E55:I55" si="15">SUM(E11+E33)</f>
        <v>98304.48</v>
      </c>
      <c r="F55" s="112">
        <f t="shared" si="15"/>
        <v>13000</v>
      </c>
      <c r="G55" s="112">
        <f t="shared" si="15"/>
        <v>0</v>
      </c>
      <c r="H55" s="112">
        <f t="shared" si="15"/>
        <v>0</v>
      </c>
      <c r="I55" s="112">
        <f t="shared" si="15"/>
        <v>0</v>
      </c>
      <c r="J55" s="113">
        <f t="shared" si="9"/>
        <v>111304.48</v>
      </c>
    </row>
    <row r="56" spans="1:10" x14ac:dyDescent="0.25">
      <c r="A56" s="114"/>
      <c r="B56" s="110" t="s">
        <v>19</v>
      </c>
      <c r="C56" s="111">
        <v>19575</v>
      </c>
      <c r="D56" s="111">
        <v>4</v>
      </c>
      <c r="E56" s="112">
        <f t="shared" ref="E56:I56" si="16">SUM(E12+E34)</f>
        <v>30268.02</v>
      </c>
      <c r="F56" s="112">
        <f t="shared" si="16"/>
        <v>6000</v>
      </c>
      <c r="G56" s="112">
        <f t="shared" si="16"/>
        <v>0</v>
      </c>
      <c r="H56" s="112">
        <f t="shared" si="16"/>
        <v>0</v>
      </c>
      <c r="I56" s="112">
        <f t="shared" si="16"/>
        <v>0</v>
      </c>
      <c r="J56" s="113">
        <f t="shared" si="9"/>
        <v>36268.020000000004</v>
      </c>
    </row>
    <row r="57" spans="1:10" x14ac:dyDescent="0.25">
      <c r="A57" s="114"/>
      <c r="B57" s="110" t="s">
        <v>1</v>
      </c>
      <c r="C57" s="111">
        <v>47015</v>
      </c>
      <c r="D57" s="111">
        <v>19</v>
      </c>
      <c r="E57" s="112">
        <f t="shared" ref="E57:I57" si="17">SUM(E13+E35)</f>
        <v>121653.31</v>
      </c>
      <c r="F57" s="112">
        <f t="shared" si="17"/>
        <v>13000</v>
      </c>
      <c r="G57" s="112">
        <f t="shared" si="17"/>
        <v>0</v>
      </c>
      <c r="H57" s="112">
        <f t="shared" si="17"/>
        <v>0</v>
      </c>
      <c r="I57" s="112">
        <f t="shared" si="17"/>
        <v>200000</v>
      </c>
      <c r="J57" s="113">
        <f t="shared" si="9"/>
        <v>334653.31</v>
      </c>
    </row>
    <row r="58" spans="1:10" x14ac:dyDescent="0.25">
      <c r="A58" s="114"/>
      <c r="B58" s="110" t="s">
        <v>20</v>
      </c>
      <c r="C58" s="111">
        <v>48015</v>
      </c>
      <c r="D58" s="111">
        <v>5</v>
      </c>
      <c r="E58" s="112">
        <f t="shared" ref="E58:I58" si="18">SUM(E14+E36)</f>
        <v>40674.04</v>
      </c>
      <c r="F58" s="112">
        <f t="shared" si="18"/>
        <v>13000</v>
      </c>
      <c r="G58" s="112">
        <f t="shared" si="18"/>
        <v>0</v>
      </c>
      <c r="H58" s="112">
        <f t="shared" si="18"/>
        <v>0</v>
      </c>
      <c r="I58" s="112">
        <f t="shared" si="18"/>
        <v>0</v>
      </c>
      <c r="J58" s="113">
        <f t="shared" si="9"/>
        <v>53674.04</v>
      </c>
    </row>
    <row r="59" spans="1:10" x14ac:dyDescent="0.25">
      <c r="A59" s="114"/>
      <c r="B59" s="110" t="s">
        <v>21</v>
      </c>
      <c r="C59" s="111">
        <v>65075</v>
      </c>
      <c r="D59" s="111">
        <v>8</v>
      </c>
      <c r="E59" s="112">
        <f t="shared" ref="E59:I59" si="19">SUM(E15+E37)</f>
        <v>62179.43</v>
      </c>
      <c r="F59" s="112">
        <f t="shared" si="19"/>
        <v>13000</v>
      </c>
      <c r="G59" s="112">
        <f t="shared" si="19"/>
        <v>0</v>
      </c>
      <c r="H59" s="112">
        <f t="shared" si="19"/>
        <v>0</v>
      </c>
      <c r="I59" s="112">
        <f t="shared" si="19"/>
        <v>0</v>
      </c>
      <c r="J59" s="113">
        <f t="shared" si="9"/>
        <v>75179.429999999993</v>
      </c>
    </row>
    <row r="60" spans="1:10" x14ac:dyDescent="0.25">
      <c r="A60" s="114"/>
      <c r="B60" s="110" t="s">
        <v>22</v>
      </c>
      <c r="C60" s="111">
        <v>66080</v>
      </c>
      <c r="D60" s="111">
        <v>7</v>
      </c>
      <c r="E60" s="112">
        <f t="shared" ref="E60:I60" si="20">SUM(E16+E38)</f>
        <v>66710.61</v>
      </c>
      <c r="F60" s="112">
        <f t="shared" si="20"/>
        <v>16000</v>
      </c>
      <c r="G60" s="112">
        <f t="shared" si="20"/>
        <v>0</v>
      </c>
      <c r="H60" s="112">
        <f t="shared" si="20"/>
        <v>0</v>
      </c>
      <c r="I60" s="112">
        <f t="shared" si="20"/>
        <v>0</v>
      </c>
      <c r="J60" s="113">
        <f t="shared" si="9"/>
        <v>82710.61</v>
      </c>
    </row>
    <row r="61" spans="1:10" x14ac:dyDescent="0.25">
      <c r="A61" s="114"/>
      <c r="B61" s="110" t="s">
        <v>23</v>
      </c>
      <c r="C61" s="111">
        <v>73024</v>
      </c>
      <c r="D61" s="111">
        <v>2</v>
      </c>
      <c r="E61" s="112">
        <f t="shared" ref="E61:I61" si="21">SUM(E17+E39)</f>
        <v>18153</v>
      </c>
      <c r="F61" s="112">
        <f t="shared" si="21"/>
        <v>7000</v>
      </c>
      <c r="G61" s="112">
        <f t="shared" si="21"/>
        <v>0</v>
      </c>
      <c r="H61" s="112">
        <f t="shared" si="21"/>
        <v>0</v>
      </c>
      <c r="I61" s="112">
        <f t="shared" si="21"/>
        <v>0</v>
      </c>
      <c r="J61" s="113">
        <f t="shared" si="9"/>
        <v>25153</v>
      </c>
    </row>
    <row r="62" spans="1:10" x14ac:dyDescent="0.25">
      <c r="A62" s="114"/>
      <c r="B62" s="110" t="s">
        <v>24</v>
      </c>
      <c r="C62" s="111">
        <v>73900</v>
      </c>
      <c r="D62" s="111">
        <v>126</v>
      </c>
      <c r="E62" s="112">
        <f t="shared" ref="E62:I62" si="22">SUM(E18+E40)</f>
        <v>1311000</v>
      </c>
      <c r="F62" s="112">
        <f t="shared" si="22"/>
        <v>253185</v>
      </c>
      <c r="G62" s="112">
        <f t="shared" si="22"/>
        <v>46000</v>
      </c>
      <c r="H62" s="112">
        <f t="shared" si="22"/>
        <v>0</v>
      </c>
      <c r="I62" s="112">
        <f t="shared" si="22"/>
        <v>45000</v>
      </c>
      <c r="J62" s="113">
        <f t="shared" si="9"/>
        <v>1655185</v>
      </c>
    </row>
    <row r="63" spans="1:10" x14ac:dyDescent="0.25">
      <c r="A63" s="114"/>
      <c r="B63" s="110" t="s">
        <v>25</v>
      </c>
      <c r="C63" s="111">
        <v>75571</v>
      </c>
      <c r="D63" s="111">
        <v>10</v>
      </c>
      <c r="E63" s="112">
        <f t="shared" ref="E63:I63" si="23">SUM(E19+E41)</f>
        <v>79439.350000000006</v>
      </c>
      <c r="F63" s="112">
        <f t="shared" si="23"/>
        <v>15000</v>
      </c>
      <c r="G63" s="112">
        <f t="shared" si="23"/>
        <v>7000</v>
      </c>
      <c r="H63" s="112">
        <f t="shared" si="23"/>
        <v>0</v>
      </c>
      <c r="I63" s="112">
        <f t="shared" si="23"/>
        <v>30000</v>
      </c>
      <c r="J63" s="113">
        <f t="shared" si="9"/>
        <v>131439.35</v>
      </c>
    </row>
    <row r="64" spans="1:10" x14ac:dyDescent="0.25">
      <c r="A64" s="114"/>
      <c r="B64" s="110" t="s">
        <v>26</v>
      </c>
      <c r="C64" s="111">
        <v>75572</v>
      </c>
      <c r="D64" s="111">
        <v>8</v>
      </c>
      <c r="E64" s="112">
        <f t="shared" ref="E64:I64" si="24">SUM(E20+E42)</f>
        <v>88813</v>
      </c>
      <c r="F64" s="112">
        <f t="shared" si="24"/>
        <v>75000</v>
      </c>
      <c r="G64" s="112">
        <f t="shared" si="24"/>
        <v>10000</v>
      </c>
      <c r="H64" s="112">
        <f t="shared" si="24"/>
        <v>0</v>
      </c>
      <c r="I64" s="112">
        <f t="shared" si="24"/>
        <v>15000</v>
      </c>
      <c r="J64" s="113">
        <f t="shared" si="9"/>
        <v>188813</v>
      </c>
    </row>
    <row r="65" spans="1:20" x14ac:dyDescent="0.25">
      <c r="A65" s="114"/>
      <c r="B65" s="110" t="s">
        <v>27</v>
      </c>
      <c r="C65" s="111">
        <v>85015</v>
      </c>
      <c r="D65" s="111">
        <v>17</v>
      </c>
      <c r="E65" s="112">
        <f t="shared" ref="E65:I65" si="25">SUM(E21+E43)</f>
        <v>129877.35</v>
      </c>
      <c r="F65" s="112">
        <f t="shared" si="25"/>
        <v>18000</v>
      </c>
      <c r="G65" s="112">
        <f t="shared" si="25"/>
        <v>0</v>
      </c>
      <c r="H65" s="112">
        <f t="shared" si="25"/>
        <v>30000</v>
      </c>
      <c r="I65" s="112">
        <f t="shared" si="25"/>
        <v>0</v>
      </c>
      <c r="J65" s="113">
        <f t="shared" si="9"/>
        <v>177877.35</v>
      </c>
    </row>
    <row r="66" spans="1:20" x14ac:dyDescent="0.25">
      <c r="A66" s="114"/>
      <c r="B66" s="110" t="s">
        <v>28</v>
      </c>
      <c r="C66" s="111">
        <v>92075</v>
      </c>
      <c r="D66" s="111">
        <v>7</v>
      </c>
      <c r="E66" s="112">
        <f t="shared" ref="E66:I66" si="26">SUM(E22+E44)</f>
        <v>58645.33</v>
      </c>
      <c r="F66" s="112">
        <f t="shared" si="26"/>
        <v>15000</v>
      </c>
      <c r="G66" s="112">
        <f t="shared" si="26"/>
        <v>0</v>
      </c>
      <c r="H66" s="112">
        <f t="shared" si="26"/>
        <v>0</v>
      </c>
      <c r="I66" s="112">
        <f t="shared" si="26"/>
        <v>0</v>
      </c>
      <c r="J66" s="113">
        <f t="shared" si="9"/>
        <v>73645.33</v>
      </c>
    </row>
    <row r="67" spans="1:20" x14ac:dyDescent="0.25">
      <c r="A67" s="114"/>
      <c r="B67" s="110" t="s">
        <v>33</v>
      </c>
      <c r="C67" s="111" t="s">
        <v>30</v>
      </c>
      <c r="D67" s="111">
        <v>565</v>
      </c>
      <c r="E67" s="112">
        <f t="shared" ref="E67:I67" si="27">SUM(E23+E45)</f>
        <v>4303699.58</v>
      </c>
      <c r="F67" s="112">
        <f t="shared" si="27"/>
        <v>241080.42</v>
      </c>
      <c r="G67" s="112">
        <f t="shared" si="27"/>
        <v>31500</v>
      </c>
      <c r="H67" s="112">
        <f t="shared" si="27"/>
        <v>0</v>
      </c>
      <c r="I67" s="112">
        <f t="shared" si="27"/>
        <v>34776</v>
      </c>
      <c r="J67" s="113">
        <f t="shared" si="9"/>
        <v>4611056</v>
      </c>
    </row>
    <row r="68" spans="1:20" ht="16.5" thickBot="1" x14ac:dyDescent="0.3">
      <c r="A68" s="115"/>
      <c r="B68" s="116"/>
      <c r="C68" s="117"/>
      <c r="D68" s="117"/>
      <c r="E68" s="112">
        <f t="shared" ref="E68:I68" si="28">SUM(E24+E46)</f>
        <v>0</v>
      </c>
      <c r="F68" s="112">
        <f t="shared" si="28"/>
        <v>0</v>
      </c>
      <c r="G68" s="112">
        <f t="shared" si="28"/>
        <v>0</v>
      </c>
      <c r="H68" s="112">
        <f t="shared" si="28"/>
        <v>0</v>
      </c>
      <c r="I68" s="112">
        <f t="shared" si="28"/>
        <v>0</v>
      </c>
      <c r="J68" s="113">
        <f t="shared" si="9"/>
        <v>0</v>
      </c>
    </row>
    <row r="69" spans="1:20" s="131" customFormat="1" ht="24" customHeight="1" thickBot="1" x14ac:dyDescent="0.3">
      <c r="A69" s="133" t="s">
        <v>34</v>
      </c>
      <c r="B69" s="134"/>
      <c r="C69" s="135"/>
      <c r="D69" s="136">
        <f t="shared" ref="D69:J69" si="29">SUM(D48:D68)</f>
        <v>872</v>
      </c>
      <c r="E69" s="137">
        <f t="shared" si="29"/>
        <v>7294440</v>
      </c>
      <c r="F69" s="137">
        <f t="shared" si="29"/>
        <v>2548828</v>
      </c>
      <c r="G69" s="137">
        <f t="shared" si="29"/>
        <v>250000</v>
      </c>
      <c r="H69" s="137">
        <f t="shared" si="29"/>
        <v>290000</v>
      </c>
      <c r="I69" s="137">
        <f>SUM(I48:I68)</f>
        <v>3124814</v>
      </c>
      <c r="J69" s="138">
        <f t="shared" si="29"/>
        <v>13508082</v>
      </c>
      <c r="K69" s="123"/>
      <c r="L69" s="130"/>
      <c r="S69" s="132"/>
      <c r="T69" s="132"/>
    </row>
    <row r="70" spans="1:20" x14ac:dyDescent="0.25">
      <c r="E70" s="39"/>
      <c r="F70" s="40"/>
      <c r="G70" s="41"/>
      <c r="H70" s="39"/>
      <c r="I70" s="39"/>
      <c r="J70" s="39"/>
    </row>
    <row r="71" spans="1:20" x14ac:dyDescent="0.25">
      <c r="E71" s="39"/>
      <c r="G71" s="42"/>
      <c r="H71" s="39"/>
      <c r="I71" s="39"/>
      <c r="J71" s="39"/>
    </row>
    <row r="72" spans="1:20" x14ac:dyDescent="0.25">
      <c r="F72" s="2"/>
      <c r="G72" s="2"/>
      <c r="H72" s="120"/>
      <c r="I72" s="53"/>
      <c r="J72" s="1"/>
      <c r="K72" s="1"/>
      <c r="L72" s="1"/>
      <c r="P72" s="3"/>
      <c r="Q72" s="3"/>
      <c r="S72" s="1"/>
      <c r="T72" s="1"/>
    </row>
    <row r="73" spans="1:20" x14ac:dyDescent="0.25">
      <c r="F73" s="39"/>
      <c r="G73" s="2"/>
      <c r="H73" s="120"/>
      <c r="I73" s="53"/>
      <c r="J73" s="266"/>
      <c r="K73" s="1"/>
      <c r="L73" s="1"/>
      <c r="P73" s="3"/>
      <c r="Q73" s="3"/>
      <c r="S73" s="1"/>
      <c r="T73" s="1"/>
    </row>
    <row r="74" spans="1:20" x14ac:dyDescent="0.25">
      <c r="F74" s="2"/>
      <c r="G74" s="2"/>
      <c r="H74" s="120"/>
      <c r="I74" s="53"/>
      <c r="J74" s="1"/>
      <c r="K74" s="1"/>
      <c r="L74" s="1"/>
      <c r="P74" s="3"/>
      <c r="Q74" s="3"/>
      <c r="S74" s="1"/>
      <c r="T74" s="1"/>
    </row>
    <row r="75" spans="1:20" x14ac:dyDescent="0.25">
      <c r="F75" s="2"/>
      <c r="G75" s="2"/>
      <c r="H75" s="120"/>
      <c r="I75" s="53"/>
      <c r="J75" s="1"/>
      <c r="K75" s="1"/>
      <c r="L75" s="1"/>
      <c r="P75" s="3"/>
      <c r="Q75" s="3"/>
      <c r="S75" s="1"/>
      <c r="T75" s="1"/>
    </row>
    <row r="76" spans="1:20" x14ac:dyDescent="0.25">
      <c r="F76" s="2"/>
      <c r="G76" s="2"/>
      <c r="H76" s="120"/>
      <c r="I76" s="53"/>
      <c r="J76" s="1"/>
      <c r="K76" s="1"/>
      <c r="L76" s="1"/>
      <c r="O76" s="3"/>
      <c r="P76" s="3"/>
      <c r="S76" s="1"/>
      <c r="T76" s="1"/>
    </row>
    <row r="77" spans="1:20" x14ac:dyDescent="0.25">
      <c r="F77" s="2"/>
      <c r="G77" s="2"/>
      <c r="H77" s="120"/>
      <c r="I77" s="53"/>
      <c r="J77" s="1"/>
      <c r="K77" s="1"/>
      <c r="L77" s="1"/>
      <c r="O77" s="3"/>
      <c r="P77" s="3"/>
      <c r="S77" s="1"/>
      <c r="T77" s="1"/>
    </row>
    <row r="78" spans="1:20" x14ac:dyDescent="0.25">
      <c r="F78" s="43"/>
      <c r="G78" s="2"/>
      <c r="R78" s="3"/>
      <c r="T78" s="1"/>
    </row>
    <row r="79" spans="1:20" x14ac:dyDescent="0.25">
      <c r="F79" s="43"/>
      <c r="G79" s="2"/>
      <c r="R79" s="3"/>
      <c r="T79" s="1"/>
    </row>
    <row r="80" spans="1:20" x14ac:dyDescent="0.25">
      <c r="F80" s="43"/>
      <c r="G80" s="2"/>
      <c r="R80" s="3"/>
      <c r="T80" s="1"/>
    </row>
    <row r="81" spans="6:20" x14ac:dyDescent="0.25">
      <c r="F81" s="43"/>
      <c r="G81" s="2"/>
      <c r="R81" s="3"/>
      <c r="T81" s="1"/>
    </row>
    <row r="82" spans="6:20" x14ac:dyDescent="0.25">
      <c r="F82" s="43"/>
      <c r="G82" s="2"/>
      <c r="R82" s="3"/>
      <c r="T82" s="1"/>
    </row>
    <row r="83" spans="6:20" x14ac:dyDescent="0.25">
      <c r="F83" s="43"/>
      <c r="G83" s="2"/>
      <c r="R83" s="3"/>
      <c r="T83" s="1"/>
    </row>
    <row r="84" spans="6:20" x14ac:dyDescent="0.25">
      <c r="F84" s="43"/>
      <c r="G84" s="2"/>
      <c r="R84" s="3"/>
      <c r="T84" s="1"/>
    </row>
    <row r="85" spans="6:20" x14ac:dyDescent="0.25">
      <c r="F85" s="43"/>
      <c r="G85" s="2"/>
      <c r="R85" s="3"/>
      <c r="T85" s="1"/>
    </row>
    <row r="86" spans="6:20" x14ac:dyDescent="0.25">
      <c r="F86" s="43"/>
      <c r="G86" s="2"/>
      <c r="R86" s="3"/>
      <c r="T86" s="1"/>
    </row>
    <row r="87" spans="6:20" x14ac:dyDescent="0.25">
      <c r="F87" s="43"/>
      <c r="G87" s="2"/>
      <c r="R87" s="3"/>
      <c r="T87" s="1"/>
    </row>
    <row r="88" spans="6:20" x14ac:dyDescent="0.25">
      <c r="F88" s="43"/>
      <c r="G88" s="2"/>
      <c r="R88" s="3"/>
      <c r="T88" s="1"/>
    </row>
    <row r="89" spans="6:20" x14ac:dyDescent="0.25">
      <c r="F89" s="43"/>
      <c r="G89" s="2"/>
      <c r="R89" s="3"/>
      <c r="T89" s="1"/>
    </row>
    <row r="90" spans="6:20" x14ac:dyDescent="0.25">
      <c r="F90" s="43"/>
      <c r="G90" s="2"/>
      <c r="R90" s="3"/>
      <c r="T90" s="1"/>
    </row>
    <row r="91" spans="6:20" x14ac:dyDescent="0.25">
      <c r="R91" s="3"/>
      <c r="T91" s="1"/>
    </row>
    <row r="92" spans="6:20" x14ac:dyDescent="0.25">
      <c r="R92" s="3"/>
      <c r="T92" s="1"/>
    </row>
    <row r="93" spans="6:20" x14ac:dyDescent="0.25">
      <c r="R93" s="3"/>
      <c r="T93" s="1"/>
    </row>
    <row r="94" spans="6:20" x14ac:dyDescent="0.25">
      <c r="R94" s="3"/>
      <c r="T94" s="1"/>
    </row>
    <row r="95" spans="6:20" x14ac:dyDescent="0.25">
      <c r="R95" s="3"/>
      <c r="T95" s="1"/>
    </row>
    <row r="96" spans="6:20" x14ac:dyDescent="0.25">
      <c r="R96" s="3"/>
      <c r="T96" s="1"/>
    </row>
  </sheetData>
  <mergeCells count="1">
    <mergeCell ref="E2:J2"/>
  </mergeCells>
  <pageMargins left="0.25" right="0.25" top="0.75" bottom="0.75" header="0.3" footer="0.3"/>
  <pageSetup scale="6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6"/>
  <sheetViews>
    <sheetView workbookViewId="0">
      <selection activeCell="F4" sqref="F4"/>
    </sheetView>
  </sheetViews>
  <sheetFormatPr defaultRowHeight="15" x14ac:dyDescent="0.25"/>
  <cols>
    <col min="1" max="1" width="4.85546875" style="1" customWidth="1"/>
    <col min="2" max="2" width="28.85546875" style="1" customWidth="1"/>
    <col min="3" max="3" width="10.42578125" style="46" customWidth="1"/>
    <col min="4" max="4" width="5.85546875" style="1" customWidth="1"/>
    <col min="5" max="5" width="14.7109375" style="2" customWidth="1"/>
    <col min="6" max="6" width="14.7109375" style="30" customWidth="1"/>
    <col min="7" max="7" width="14" style="43" customWidth="1"/>
    <col min="8" max="8" width="14" style="2" customWidth="1"/>
    <col min="9" max="9" width="14.7109375" style="2" customWidth="1"/>
    <col min="10" max="10" width="15.85546875" style="2" customWidth="1"/>
    <col min="11" max="11" width="15.85546875" style="52" customWidth="1"/>
    <col min="12" max="12" width="7.7109375" style="52" customWidth="1"/>
    <col min="13" max="13" width="15.7109375" style="1" customWidth="1"/>
    <col min="14" max="14" width="16.42578125" style="1" customWidth="1"/>
    <col min="15" max="18" width="9.140625" style="1"/>
    <col min="19" max="20" width="9.140625" style="3"/>
    <col min="21" max="16384" width="9.140625" style="1"/>
  </cols>
  <sheetData>
    <row r="1" spans="1:12" ht="24" customHeight="1" thickBot="1" x14ac:dyDescent="0.3">
      <c r="A1" s="49" t="s">
        <v>2</v>
      </c>
      <c r="B1" s="48"/>
      <c r="C1" s="49"/>
      <c r="D1" s="50"/>
      <c r="E1" s="51"/>
      <c r="F1" s="51"/>
      <c r="G1" s="51"/>
      <c r="H1" s="51"/>
      <c r="I1" s="51"/>
      <c r="J1" s="51"/>
      <c r="K1" s="120"/>
    </row>
    <row r="2" spans="1:12" ht="24" customHeight="1" thickBot="1" x14ac:dyDescent="0.3">
      <c r="A2" s="139"/>
      <c r="B2" s="140"/>
      <c r="C2" s="141"/>
      <c r="D2" s="141"/>
      <c r="E2" s="276" t="s">
        <v>73</v>
      </c>
      <c r="F2" s="276"/>
      <c r="G2" s="276"/>
      <c r="H2" s="276"/>
      <c r="I2" s="276"/>
      <c r="J2" s="277"/>
      <c r="K2" s="120"/>
    </row>
    <row r="3" spans="1:12" ht="60" customHeight="1" thickBot="1" x14ac:dyDescent="0.3">
      <c r="A3" s="142" t="s">
        <v>3</v>
      </c>
      <c r="B3" s="143" t="s">
        <v>4</v>
      </c>
      <c r="C3" s="143" t="s">
        <v>5</v>
      </c>
      <c r="D3" s="239" t="s">
        <v>6</v>
      </c>
      <c r="E3" s="240" t="s">
        <v>42</v>
      </c>
      <c r="F3" s="240" t="s">
        <v>7</v>
      </c>
      <c r="G3" s="240" t="s">
        <v>8</v>
      </c>
      <c r="H3" s="240" t="s">
        <v>9</v>
      </c>
      <c r="I3" s="240" t="s">
        <v>10</v>
      </c>
      <c r="J3" s="241" t="s">
        <v>74</v>
      </c>
      <c r="K3" s="120"/>
    </row>
    <row r="4" spans="1:12" ht="15.75" x14ac:dyDescent="0.25">
      <c r="A4" s="144" t="s">
        <v>11</v>
      </c>
      <c r="B4" s="145" t="s">
        <v>12</v>
      </c>
      <c r="C4" s="238">
        <v>16015</v>
      </c>
      <c r="D4" s="111">
        <v>18</v>
      </c>
      <c r="E4" s="112">
        <v>169296.99</v>
      </c>
      <c r="F4" s="112">
        <v>369015</v>
      </c>
      <c r="G4" s="112">
        <v>0</v>
      </c>
      <c r="H4" s="112">
        <v>156100</v>
      </c>
      <c r="I4" s="112">
        <v>0</v>
      </c>
      <c r="J4" s="112">
        <f t="shared" ref="J4:J22" si="0">SUM(E4+F4+G4+H4+I4)</f>
        <v>694411.99</v>
      </c>
      <c r="K4" s="121"/>
      <c r="L4" s="53"/>
    </row>
    <row r="5" spans="1:12" ht="15.75" x14ac:dyDescent="0.25">
      <c r="A5" s="114"/>
      <c r="B5" s="110" t="s">
        <v>13</v>
      </c>
      <c r="C5" s="148">
        <v>16315</v>
      </c>
      <c r="D5" s="111">
        <v>25</v>
      </c>
      <c r="E5" s="112">
        <v>167122.57999999999</v>
      </c>
      <c r="F5" s="112">
        <v>73000</v>
      </c>
      <c r="G5" s="112">
        <v>0</v>
      </c>
      <c r="H5" s="112">
        <v>0</v>
      </c>
      <c r="I5" s="112">
        <v>0</v>
      </c>
      <c r="J5" s="112">
        <f t="shared" si="0"/>
        <v>240122.58</v>
      </c>
      <c r="K5" s="120"/>
    </row>
    <row r="6" spans="1:12" ht="15.75" x14ac:dyDescent="0.25">
      <c r="A6" s="114"/>
      <c r="B6" s="110" t="s">
        <v>14</v>
      </c>
      <c r="C6" s="148">
        <v>16629</v>
      </c>
      <c r="D6" s="111">
        <v>6</v>
      </c>
      <c r="E6" s="112">
        <v>55608.61</v>
      </c>
      <c r="F6" s="112">
        <v>12000</v>
      </c>
      <c r="G6" s="112">
        <v>0</v>
      </c>
      <c r="H6" s="112">
        <v>0</v>
      </c>
      <c r="I6" s="112">
        <v>0</v>
      </c>
      <c r="J6" s="112">
        <f t="shared" si="0"/>
        <v>67608.61</v>
      </c>
      <c r="K6" s="120"/>
    </row>
    <row r="7" spans="1:12" ht="15.75" x14ac:dyDescent="0.25">
      <c r="A7" s="114"/>
      <c r="B7" s="110" t="s">
        <v>0</v>
      </c>
      <c r="C7" s="148">
        <v>16775</v>
      </c>
      <c r="D7" s="111">
        <v>4</v>
      </c>
      <c r="E7" s="112">
        <v>33718.120000000003</v>
      </c>
      <c r="F7" s="112">
        <v>1000</v>
      </c>
      <c r="G7" s="112">
        <v>0</v>
      </c>
      <c r="H7" s="112">
        <v>0</v>
      </c>
      <c r="I7" s="112">
        <v>0</v>
      </c>
      <c r="J7" s="112">
        <f t="shared" si="0"/>
        <v>34718.120000000003</v>
      </c>
      <c r="K7" s="120"/>
    </row>
    <row r="8" spans="1:12" ht="15.75" x14ac:dyDescent="0.25">
      <c r="A8" s="114"/>
      <c r="B8" s="110" t="s">
        <v>15</v>
      </c>
      <c r="C8" s="148">
        <v>16915</v>
      </c>
      <c r="D8" s="111">
        <v>0</v>
      </c>
      <c r="E8" s="112">
        <v>233157.14</v>
      </c>
      <c r="F8" s="112">
        <v>14000</v>
      </c>
      <c r="G8" s="112">
        <v>0</v>
      </c>
      <c r="H8" s="112">
        <v>0</v>
      </c>
      <c r="I8" s="112">
        <v>0</v>
      </c>
      <c r="J8" s="112">
        <f t="shared" si="0"/>
        <v>247157.14</v>
      </c>
      <c r="K8" s="120"/>
    </row>
    <row r="9" spans="1:12" ht="15.75" x14ac:dyDescent="0.25">
      <c r="A9" s="114"/>
      <c r="B9" s="110" t="s">
        <v>16</v>
      </c>
      <c r="C9" s="148">
        <v>17515</v>
      </c>
      <c r="D9" s="111">
        <v>19</v>
      </c>
      <c r="E9" s="112">
        <v>145771.44</v>
      </c>
      <c r="F9" s="112">
        <v>685113</v>
      </c>
      <c r="G9" s="112">
        <v>0</v>
      </c>
      <c r="H9" s="112">
        <v>83017</v>
      </c>
      <c r="I9" s="112">
        <v>0</v>
      </c>
      <c r="J9" s="112">
        <f t="shared" si="0"/>
        <v>913901.44</v>
      </c>
      <c r="K9" s="120"/>
    </row>
    <row r="10" spans="1:12" ht="15.75" x14ac:dyDescent="0.25">
      <c r="A10" s="114"/>
      <c r="B10" s="110" t="s">
        <v>17</v>
      </c>
      <c r="C10" s="148">
        <v>18015</v>
      </c>
      <c r="D10" s="111">
        <v>9</v>
      </c>
      <c r="E10" s="112">
        <v>78556.33</v>
      </c>
      <c r="F10" s="112">
        <v>345634.03</v>
      </c>
      <c r="G10" s="112">
        <v>170006</v>
      </c>
      <c r="H10" s="112">
        <v>0</v>
      </c>
      <c r="I10" s="112">
        <v>2540716</v>
      </c>
      <c r="J10" s="112">
        <f t="shared" si="0"/>
        <v>3134912.3600000003</v>
      </c>
      <c r="K10" s="122"/>
    </row>
    <row r="11" spans="1:12" ht="15.75" x14ac:dyDescent="0.25">
      <c r="A11" s="114"/>
      <c r="B11" s="110" t="s">
        <v>18</v>
      </c>
      <c r="C11" s="148">
        <v>18275</v>
      </c>
      <c r="D11" s="111">
        <v>13</v>
      </c>
      <c r="E11" s="112">
        <v>98632.26</v>
      </c>
      <c r="F11" s="112">
        <v>13000</v>
      </c>
      <c r="G11" s="112">
        <v>0</v>
      </c>
      <c r="H11" s="112">
        <v>0</v>
      </c>
      <c r="I11" s="112">
        <v>0</v>
      </c>
      <c r="J11" s="112">
        <f t="shared" si="0"/>
        <v>111632.26</v>
      </c>
      <c r="K11" s="120"/>
    </row>
    <row r="12" spans="1:12" ht="15.75" x14ac:dyDescent="0.25">
      <c r="A12" s="114"/>
      <c r="B12" s="110" t="s">
        <v>19</v>
      </c>
      <c r="C12" s="148">
        <v>19575</v>
      </c>
      <c r="D12" s="111">
        <v>4</v>
      </c>
      <c r="E12" s="112">
        <v>30377.45</v>
      </c>
      <c r="F12" s="112">
        <v>6000</v>
      </c>
      <c r="G12" s="112">
        <v>0</v>
      </c>
      <c r="H12" s="112">
        <v>0</v>
      </c>
      <c r="I12" s="112">
        <v>0</v>
      </c>
      <c r="J12" s="112">
        <f t="shared" si="0"/>
        <v>36377.449999999997</v>
      </c>
      <c r="K12" s="120"/>
    </row>
    <row r="13" spans="1:12" ht="15.75" x14ac:dyDescent="0.25">
      <c r="A13" s="114"/>
      <c r="B13" s="110" t="s">
        <v>1</v>
      </c>
      <c r="C13" s="148">
        <v>47015</v>
      </c>
      <c r="D13" s="111">
        <v>19</v>
      </c>
      <c r="E13" s="112">
        <v>121366.13</v>
      </c>
      <c r="F13" s="112">
        <v>13000</v>
      </c>
      <c r="G13" s="112">
        <v>0</v>
      </c>
      <c r="H13" s="112">
        <v>0</v>
      </c>
      <c r="I13" s="112">
        <v>300000</v>
      </c>
      <c r="J13" s="112">
        <f t="shared" si="0"/>
        <v>434366.13</v>
      </c>
      <c r="K13" s="120"/>
    </row>
    <row r="14" spans="1:12" ht="15.75" x14ac:dyDescent="0.25">
      <c r="A14" s="114"/>
      <c r="B14" s="110" t="s">
        <v>20</v>
      </c>
      <c r="C14" s="148">
        <v>48015</v>
      </c>
      <c r="D14" s="111">
        <v>5</v>
      </c>
      <c r="E14" s="112">
        <v>39495.040000000001</v>
      </c>
      <c r="F14" s="112">
        <v>13000</v>
      </c>
      <c r="G14" s="112">
        <v>0</v>
      </c>
      <c r="H14" s="112">
        <v>0</v>
      </c>
      <c r="I14" s="112">
        <v>0</v>
      </c>
      <c r="J14" s="112">
        <f>SUM(E14+F14+G14+H14+I14)</f>
        <v>52495.040000000001</v>
      </c>
      <c r="K14" s="120"/>
    </row>
    <row r="15" spans="1:12" ht="15.75" x14ac:dyDescent="0.25">
      <c r="A15" s="114"/>
      <c r="B15" s="110" t="s">
        <v>21</v>
      </c>
      <c r="C15" s="148">
        <v>65075</v>
      </c>
      <c r="D15" s="111">
        <v>8</v>
      </c>
      <c r="E15" s="112">
        <v>61228.63</v>
      </c>
      <c r="F15" s="112">
        <v>13000</v>
      </c>
      <c r="G15" s="112">
        <v>0</v>
      </c>
      <c r="H15" s="112">
        <v>0</v>
      </c>
      <c r="I15" s="112">
        <v>0</v>
      </c>
      <c r="J15" s="112">
        <f t="shared" si="0"/>
        <v>74228.63</v>
      </c>
      <c r="K15" s="120"/>
    </row>
    <row r="16" spans="1:12" ht="15.75" x14ac:dyDescent="0.25">
      <c r="A16" s="114"/>
      <c r="B16" s="110" t="s">
        <v>22</v>
      </c>
      <c r="C16" s="148">
        <v>66080</v>
      </c>
      <c r="D16" s="111">
        <v>7</v>
      </c>
      <c r="E16" s="112">
        <v>65986.350000000006</v>
      </c>
      <c r="F16" s="112">
        <v>16000</v>
      </c>
      <c r="G16" s="112">
        <v>0</v>
      </c>
      <c r="H16" s="112">
        <v>0</v>
      </c>
      <c r="I16" s="112">
        <v>0</v>
      </c>
      <c r="J16" s="112">
        <f t="shared" si="0"/>
        <v>81986.350000000006</v>
      </c>
      <c r="K16" s="120"/>
    </row>
    <row r="17" spans="1:15" ht="15.75" x14ac:dyDescent="0.25">
      <c r="A17" s="114"/>
      <c r="B17" s="110" t="s">
        <v>23</v>
      </c>
      <c r="C17" s="148">
        <v>73024</v>
      </c>
      <c r="D17" s="111">
        <v>2</v>
      </c>
      <c r="E17" s="112">
        <v>18211</v>
      </c>
      <c r="F17" s="112">
        <v>7000</v>
      </c>
      <c r="G17" s="112">
        <v>0</v>
      </c>
      <c r="H17" s="112">
        <v>0</v>
      </c>
      <c r="I17" s="112">
        <v>0</v>
      </c>
      <c r="J17" s="112">
        <f t="shared" si="0"/>
        <v>25211</v>
      </c>
      <c r="K17" s="120"/>
    </row>
    <row r="18" spans="1:15" ht="15.75" x14ac:dyDescent="0.25">
      <c r="A18" s="114"/>
      <c r="B18" s="110" t="s">
        <v>24</v>
      </c>
      <c r="C18" s="148">
        <v>73900</v>
      </c>
      <c r="D18" s="111">
        <v>126</v>
      </c>
      <c r="E18" s="33">
        <v>1311000</v>
      </c>
      <c r="F18" s="112">
        <v>299700</v>
      </c>
      <c r="G18" s="112">
        <v>46244</v>
      </c>
      <c r="H18" s="112">
        <v>0</v>
      </c>
      <c r="I18" s="112">
        <v>60000</v>
      </c>
      <c r="J18" s="112">
        <f>SUM(E18+F18+G18+H18+I18)</f>
        <v>1716944</v>
      </c>
      <c r="K18" s="121"/>
      <c r="L18" s="53"/>
      <c r="M18" s="268"/>
      <c r="O18" s="3"/>
    </row>
    <row r="19" spans="1:15" ht="15.75" x14ac:dyDescent="0.25">
      <c r="A19" s="114"/>
      <c r="B19" s="110" t="s">
        <v>25</v>
      </c>
      <c r="C19" s="148">
        <v>75571</v>
      </c>
      <c r="D19" s="111">
        <v>10</v>
      </c>
      <c r="E19" s="112">
        <v>79744.41</v>
      </c>
      <c r="F19" s="112">
        <v>15000</v>
      </c>
      <c r="G19" s="112">
        <v>7000</v>
      </c>
      <c r="H19" s="112">
        <v>0</v>
      </c>
      <c r="I19" s="112">
        <v>0</v>
      </c>
      <c r="J19" s="112">
        <f t="shared" si="0"/>
        <v>101744.41</v>
      </c>
      <c r="K19" s="122"/>
      <c r="M19" s="107"/>
      <c r="O19" s="3"/>
    </row>
    <row r="20" spans="1:15" ht="15.75" x14ac:dyDescent="0.25">
      <c r="A20" s="114"/>
      <c r="B20" s="110" t="s">
        <v>26</v>
      </c>
      <c r="C20" s="148">
        <v>75572</v>
      </c>
      <c r="D20" s="111">
        <v>8</v>
      </c>
      <c r="E20" s="112">
        <v>88913</v>
      </c>
      <c r="F20" s="112">
        <v>96087</v>
      </c>
      <c r="G20" s="112">
        <v>10000</v>
      </c>
      <c r="H20" s="112">
        <v>0</v>
      </c>
      <c r="I20" s="112">
        <v>5000</v>
      </c>
      <c r="J20" s="112">
        <f>SUM(E20+F20+G20+H20+I20)</f>
        <v>200000</v>
      </c>
      <c r="K20" s="121"/>
      <c r="L20" s="53"/>
      <c r="M20" s="268"/>
      <c r="O20" s="2"/>
    </row>
    <row r="21" spans="1:15" ht="15.75" x14ac:dyDescent="0.25">
      <c r="A21" s="114"/>
      <c r="B21" s="110" t="s">
        <v>27</v>
      </c>
      <c r="C21" s="148">
        <v>85015</v>
      </c>
      <c r="D21" s="111">
        <v>17</v>
      </c>
      <c r="E21" s="112">
        <v>127130.16</v>
      </c>
      <c r="F21" s="112">
        <v>18000</v>
      </c>
      <c r="G21" s="112">
        <v>0</v>
      </c>
      <c r="H21" s="112">
        <v>25000</v>
      </c>
      <c r="I21" s="112">
        <v>0</v>
      </c>
      <c r="J21" s="112">
        <f>SUM(E21+F21+G21+H21+I21)</f>
        <v>170130.16</v>
      </c>
      <c r="K21" s="120"/>
      <c r="M21" s="107"/>
    </row>
    <row r="22" spans="1:15" ht="15.75" x14ac:dyDescent="0.25">
      <c r="A22" s="114"/>
      <c r="B22" s="110" t="s">
        <v>28</v>
      </c>
      <c r="C22" s="148">
        <v>92075</v>
      </c>
      <c r="D22" s="111">
        <v>7</v>
      </c>
      <c r="E22" s="112">
        <v>58829.95</v>
      </c>
      <c r="F22" s="112">
        <v>7000</v>
      </c>
      <c r="G22" s="112">
        <v>0</v>
      </c>
      <c r="H22" s="112">
        <v>0</v>
      </c>
      <c r="I22" s="112">
        <v>0</v>
      </c>
      <c r="J22" s="112">
        <f t="shared" si="0"/>
        <v>65829.95</v>
      </c>
      <c r="K22" s="120"/>
      <c r="M22" s="107"/>
    </row>
    <row r="23" spans="1:15" ht="15.75" x14ac:dyDescent="0.25">
      <c r="A23" s="114"/>
      <c r="B23" s="110" t="s">
        <v>29</v>
      </c>
      <c r="C23" s="148" t="s">
        <v>30</v>
      </c>
      <c r="D23" s="111">
        <v>565</v>
      </c>
      <c r="E23" s="112">
        <v>4332207.41</v>
      </c>
      <c r="F23" s="112">
        <v>347413.97</v>
      </c>
      <c r="G23" s="112">
        <v>35000</v>
      </c>
      <c r="H23" s="112">
        <v>0</v>
      </c>
      <c r="I23" s="112">
        <v>34766</v>
      </c>
      <c r="J23" s="112">
        <f>SUM(E23+F23+G23+H23+I23)</f>
        <v>4749387.38</v>
      </c>
      <c r="K23" s="121"/>
      <c r="L23" s="53"/>
      <c r="M23" s="39"/>
      <c r="N23" s="3"/>
    </row>
    <row r="24" spans="1:15" ht="15.75" x14ac:dyDescent="0.25">
      <c r="A24" s="114"/>
      <c r="B24" s="110"/>
      <c r="C24" s="148"/>
      <c r="D24" s="111"/>
      <c r="E24" s="112">
        <v>0</v>
      </c>
      <c r="F24" s="112">
        <v>0</v>
      </c>
      <c r="G24" s="112">
        <v>0</v>
      </c>
      <c r="H24" s="149">
        <v>0</v>
      </c>
      <c r="I24" s="149"/>
      <c r="J24" s="112">
        <f>SUM(E24+F24+G24+H24+I24)</f>
        <v>0</v>
      </c>
      <c r="K24" s="120"/>
    </row>
    <row r="25" spans="1:15" ht="24" customHeight="1" x14ac:dyDescent="0.25">
      <c r="A25" s="124"/>
      <c r="B25" s="125" t="s">
        <v>31</v>
      </c>
      <c r="C25" s="126"/>
      <c r="D25" s="127">
        <f>SUM(D4:D24)</f>
        <v>872</v>
      </c>
      <c r="E25" s="150">
        <f>SUM(E4:E24)</f>
        <v>7316353</v>
      </c>
      <c r="F25" s="150">
        <f t="shared" ref="F25:J25" si="1">SUM(F4:F24)</f>
        <v>2363963</v>
      </c>
      <c r="G25" s="150">
        <f t="shared" si="1"/>
        <v>268250</v>
      </c>
      <c r="H25" s="150">
        <f t="shared" si="1"/>
        <v>264117</v>
      </c>
      <c r="I25" s="150">
        <f t="shared" si="1"/>
        <v>2940482</v>
      </c>
      <c r="J25" s="151">
        <f t="shared" si="1"/>
        <v>13153165</v>
      </c>
      <c r="K25" s="121"/>
      <c r="L25" s="53"/>
    </row>
    <row r="26" spans="1:15" ht="15.75" x14ac:dyDescent="0.25">
      <c r="A26" s="114" t="s">
        <v>11</v>
      </c>
      <c r="B26" s="110" t="s">
        <v>12</v>
      </c>
      <c r="C26" s="111">
        <v>16015</v>
      </c>
      <c r="D26" s="111">
        <v>18</v>
      </c>
      <c r="E26" s="112">
        <v>0</v>
      </c>
      <c r="F26" s="112">
        <v>21000</v>
      </c>
      <c r="G26" s="112">
        <v>0</v>
      </c>
      <c r="H26" s="112">
        <v>35000</v>
      </c>
      <c r="I26" s="112">
        <v>0</v>
      </c>
      <c r="J26" s="113">
        <f>SUM(E26+F26+G26+H26+I26)</f>
        <v>56000</v>
      </c>
      <c r="K26" s="120"/>
    </row>
    <row r="27" spans="1:15" ht="15.75" x14ac:dyDescent="0.25">
      <c r="A27" s="114"/>
      <c r="B27" s="110" t="s">
        <v>13</v>
      </c>
      <c r="C27" s="111">
        <v>16315</v>
      </c>
      <c r="D27" s="111">
        <v>25</v>
      </c>
      <c r="E27" s="112">
        <v>0</v>
      </c>
      <c r="F27" s="112">
        <v>17000</v>
      </c>
      <c r="G27" s="112">
        <v>0</v>
      </c>
      <c r="H27" s="112">
        <v>0</v>
      </c>
      <c r="I27" s="112">
        <v>0</v>
      </c>
      <c r="J27" s="113">
        <f t="shared" ref="J27:J46" si="2">SUM(E27+F27+G27+H27+I27)</f>
        <v>17000</v>
      </c>
      <c r="K27" s="120"/>
    </row>
    <row r="28" spans="1:15" ht="15.75" x14ac:dyDescent="0.25">
      <c r="A28" s="114"/>
      <c r="B28" s="110" t="s">
        <v>14</v>
      </c>
      <c r="C28" s="111">
        <v>16629</v>
      </c>
      <c r="D28" s="111">
        <v>6</v>
      </c>
      <c r="E28" s="112">
        <v>0</v>
      </c>
      <c r="F28" s="112">
        <v>0</v>
      </c>
      <c r="G28" s="112">
        <v>0</v>
      </c>
      <c r="H28" s="112">
        <v>0</v>
      </c>
      <c r="I28" s="112">
        <v>0</v>
      </c>
      <c r="J28" s="113">
        <f t="shared" si="2"/>
        <v>0</v>
      </c>
      <c r="K28" s="120"/>
      <c r="N28" s="3"/>
    </row>
    <row r="29" spans="1:15" ht="15.75" x14ac:dyDescent="0.25">
      <c r="A29" s="114"/>
      <c r="B29" s="110" t="s">
        <v>0</v>
      </c>
      <c r="C29" s="111">
        <v>16775</v>
      </c>
      <c r="D29" s="111">
        <v>4</v>
      </c>
      <c r="E29" s="112">
        <v>0</v>
      </c>
      <c r="F29" s="112">
        <v>0</v>
      </c>
      <c r="G29" s="112">
        <v>0</v>
      </c>
      <c r="H29" s="112">
        <v>0</v>
      </c>
      <c r="I29" s="112">
        <v>0</v>
      </c>
      <c r="J29" s="113">
        <f t="shared" si="2"/>
        <v>0</v>
      </c>
      <c r="K29" s="120"/>
      <c r="N29" s="3"/>
    </row>
    <row r="30" spans="1:15" ht="15.75" x14ac:dyDescent="0.25">
      <c r="A30" s="114"/>
      <c r="B30" s="110" t="s">
        <v>15</v>
      </c>
      <c r="C30" s="111">
        <v>16915</v>
      </c>
      <c r="D30" s="111">
        <v>0</v>
      </c>
      <c r="E30" s="112">
        <v>0</v>
      </c>
      <c r="F30" s="112">
        <v>0</v>
      </c>
      <c r="G30" s="112">
        <v>0</v>
      </c>
      <c r="H30" s="112">
        <v>0</v>
      </c>
      <c r="I30" s="112">
        <v>0</v>
      </c>
      <c r="J30" s="113">
        <f t="shared" si="2"/>
        <v>0</v>
      </c>
      <c r="K30" s="120"/>
      <c r="N30" s="3"/>
    </row>
    <row r="31" spans="1:15" ht="15.75" x14ac:dyDescent="0.25">
      <c r="A31" s="114"/>
      <c r="B31" s="110" t="s">
        <v>16</v>
      </c>
      <c r="C31" s="111">
        <v>17515</v>
      </c>
      <c r="D31" s="111">
        <v>19</v>
      </c>
      <c r="E31" s="112">
        <v>0</v>
      </c>
      <c r="F31" s="112">
        <v>140000</v>
      </c>
      <c r="G31" s="112">
        <v>0</v>
      </c>
      <c r="H31" s="112"/>
      <c r="I31" s="112">
        <v>0</v>
      </c>
      <c r="J31" s="113">
        <f>SUM(E31+F31+G31+H31+I31)</f>
        <v>140000</v>
      </c>
      <c r="K31" s="120"/>
      <c r="N31" s="3"/>
    </row>
    <row r="32" spans="1:15" ht="15.75" x14ac:dyDescent="0.25">
      <c r="A32" s="114"/>
      <c r="B32" s="110" t="s">
        <v>17</v>
      </c>
      <c r="C32" s="111">
        <v>18015</v>
      </c>
      <c r="D32" s="111">
        <v>9</v>
      </c>
      <c r="E32" s="112">
        <v>0</v>
      </c>
      <c r="F32" s="112">
        <v>40000</v>
      </c>
      <c r="G32" s="112">
        <v>0</v>
      </c>
      <c r="H32" s="112">
        <v>16983</v>
      </c>
      <c r="I32" s="112">
        <v>786017</v>
      </c>
      <c r="J32" s="113">
        <f>SUM(E32+F32+G32+H32+I32)</f>
        <v>843000</v>
      </c>
      <c r="K32" s="120"/>
      <c r="N32" s="3"/>
    </row>
    <row r="33" spans="1:14" ht="15.75" x14ac:dyDescent="0.25">
      <c r="A33" s="114"/>
      <c r="B33" s="110" t="s">
        <v>18</v>
      </c>
      <c r="C33" s="111">
        <v>18275</v>
      </c>
      <c r="D33" s="111">
        <v>13</v>
      </c>
      <c r="E33" s="112">
        <v>0</v>
      </c>
      <c r="F33" s="112">
        <v>0</v>
      </c>
      <c r="G33" s="112">
        <v>0</v>
      </c>
      <c r="H33" s="112">
        <v>0</v>
      </c>
      <c r="I33" s="112">
        <v>0</v>
      </c>
      <c r="J33" s="113">
        <f t="shared" si="2"/>
        <v>0</v>
      </c>
      <c r="K33" s="120"/>
      <c r="N33" s="3"/>
    </row>
    <row r="34" spans="1:14" ht="15.75" x14ac:dyDescent="0.25">
      <c r="A34" s="114"/>
      <c r="B34" s="110" t="s">
        <v>19</v>
      </c>
      <c r="C34" s="111">
        <v>19575</v>
      </c>
      <c r="D34" s="111">
        <v>4</v>
      </c>
      <c r="E34" s="112">
        <v>0</v>
      </c>
      <c r="F34" s="112">
        <v>0</v>
      </c>
      <c r="G34" s="112">
        <v>0</v>
      </c>
      <c r="H34" s="112">
        <v>0</v>
      </c>
      <c r="I34" s="112">
        <v>0</v>
      </c>
      <c r="J34" s="113">
        <f t="shared" si="2"/>
        <v>0</v>
      </c>
      <c r="K34" s="120"/>
      <c r="N34" s="3"/>
    </row>
    <row r="35" spans="1:14" ht="15.75" x14ac:dyDescent="0.25">
      <c r="A35" s="114"/>
      <c r="B35" s="110" t="s">
        <v>1</v>
      </c>
      <c r="C35" s="111">
        <v>47015</v>
      </c>
      <c r="D35" s="111">
        <v>19</v>
      </c>
      <c r="E35" s="112">
        <v>0</v>
      </c>
      <c r="F35" s="112">
        <v>0</v>
      </c>
      <c r="G35" s="112">
        <v>0</v>
      </c>
      <c r="H35" s="112">
        <v>0</v>
      </c>
      <c r="I35" s="112">
        <v>0</v>
      </c>
      <c r="J35" s="113">
        <f t="shared" si="2"/>
        <v>0</v>
      </c>
      <c r="K35" s="120"/>
    </row>
    <row r="36" spans="1:14" ht="15.75" x14ac:dyDescent="0.25">
      <c r="A36" s="114"/>
      <c r="B36" s="110" t="s">
        <v>20</v>
      </c>
      <c r="C36" s="111">
        <v>48015</v>
      </c>
      <c r="D36" s="111">
        <v>5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13">
        <f t="shared" si="2"/>
        <v>0</v>
      </c>
      <c r="K36" s="120"/>
    </row>
    <row r="37" spans="1:14" ht="15.75" x14ac:dyDescent="0.25">
      <c r="A37" s="114"/>
      <c r="B37" s="110" t="s">
        <v>21</v>
      </c>
      <c r="C37" s="111">
        <v>65075</v>
      </c>
      <c r="D37" s="111">
        <v>8</v>
      </c>
      <c r="E37" s="112">
        <v>0</v>
      </c>
      <c r="F37" s="112">
        <v>0</v>
      </c>
      <c r="G37" s="112">
        <v>0</v>
      </c>
      <c r="H37" s="112">
        <v>0</v>
      </c>
      <c r="I37" s="112">
        <v>0</v>
      </c>
      <c r="J37" s="113">
        <f t="shared" si="2"/>
        <v>0</v>
      </c>
      <c r="K37" s="120"/>
    </row>
    <row r="38" spans="1:14" ht="15.75" x14ac:dyDescent="0.25">
      <c r="A38" s="114"/>
      <c r="B38" s="110" t="s">
        <v>22</v>
      </c>
      <c r="C38" s="111">
        <v>66080</v>
      </c>
      <c r="D38" s="111">
        <v>7</v>
      </c>
      <c r="E38" s="112">
        <v>0</v>
      </c>
      <c r="F38" s="112">
        <v>0</v>
      </c>
      <c r="G38" s="112">
        <v>0</v>
      </c>
      <c r="H38" s="112">
        <v>0</v>
      </c>
      <c r="I38" s="112">
        <v>0</v>
      </c>
      <c r="J38" s="113">
        <f t="shared" si="2"/>
        <v>0</v>
      </c>
      <c r="K38" s="120"/>
    </row>
    <row r="39" spans="1:14" ht="15.75" x14ac:dyDescent="0.25">
      <c r="A39" s="114"/>
      <c r="B39" s="110" t="s">
        <v>23</v>
      </c>
      <c r="C39" s="111">
        <v>73024</v>
      </c>
      <c r="D39" s="111">
        <v>2</v>
      </c>
      <c r="E39" s="112">
        <v>0</v>
      </c>
      <c r="F39" s="112">
        <v>0</v>
      </c>
      <c r="G39" s="112">
        <v>0</v>
      </c>
      <c r="H39" s="112">
        <v>0</v>
      </c>
      <c r="I39" s="112">
        <v>0</v>
      </c>
      <c r="J39" s="113">
        <f t="shared" si="2"/>
        <v>0</v>
      </c>
      <c r="K39" s="120"/>
    </row>
    <row r="40" spans="1:14" ht="15.75" x14ac:dyDescent="0.25">
      <c r="A40" s="114"/>
      <c r="B40" s="110" t="s">
        <v>24</v>
      </c>
      <c r="C40" s="111">
        <v>73900</v>
      </c>
      <c r="D40" s="111">
        <v>126</v>
      </c>
      <c r="E40" s="112">
        <v>0</v>
      </c>
      <c r="F40" s="112">
        <v>0</v>
      </c>
      <c r="G40" s="112">
        <v>0</v>
      </c>
      <c r="H40" s="112">
        <v>0</v>
      </c>
      <c r="I40" s="112">
        <v>20000</v>
      </c>
      <c r="J40" s="113">
        <f t="shared" si="2"/>
        <v>20000</v>
      </c>
      <c r="K40" s="120"/>
    </row>
    <row r="41" spans="1:14" ht="15.75" x14ac:dyDescent="0.25">
      <c r="A41" s="114"/>
      <c r="B41" s="110" t="s">
        <v>25</v>
      </c>
      <c r="C41" s="111">
        <v>75571</v>
      </c>
      <c r="D41" s="111">
        <v>10</v>
      </c>
      <c r="E41" s="112">
        <v>0</v>
      </c>
      <c r="F41" s="112">
        <v>0</v>
      </c>
      <c r="G41" s="112">
        <v>0</v>
      </c>
      <c r="H41" s="112">
        <v>0</v>
      </c>
      <c r="I41" s="112">
        <v>0</v>
      </c>
      <c r="J41" s="113">
        <f t="shared" si="2"/>
        <v>0</v>
      </c>
      <c r="K41" s="120"/>
    </row>
    <row r="42" spans="1:14" ht="15.75" x14ac:dyDescent="0.25">
      <c r="A42" s="114"/>
      <c r="B42" s="110" t="s">
        <v>26</v>
      </c>
      <c r="C42" s="111">
        <v>75572</v>
      </c>
      <c r="D42" s="111">
        <v>8</v>
      </c>
      <c r="E42" s="112">
        <v>0</v>
      </c>
      <c r="F42" s="112">
        <v>0</v>
      </c>
      <c r="G42" s="112">
        <v>0</v>
      </c>
      <c r="H42" s="112">
        <v>0</v>
      </c>
      <c r="I42" s="112">
        <v>0</v>
      </c>
      <c r="J42" s="113">
        <f t="shared" si="2"/>
        <v>0</v>
      </c>
      <c r="K42" s="120"/>
    </row>
    <row r="43" spans="1:14" ht="15.75" x14ac:dyDescent="0.25">
      <c r="A43" s="114"/>
      <c r="B43" s="110" t="s">
        <v>27</v>
      </c>
      <c r="C43" s="111">
        <v>85015</v>
      </c>
      <c r="D43" s="111">
        <v>17</v>
      </c>
      <c r="E43" s="112">
        <v>0</v>
      </c>
      <c r="F43" s="112">
        <v>0</v>
      </c>
      <c r="G43" s="112">
        <v>0</v>
      </c>
      <c r="H43" s="112">
        <v>0</v>
      </c>
      <c r="I43" s="112">
        <v>0</v>
      </c>
      <c r="J43" s="113">
        <f t="shared" si="2"/>
        <v>0</v>
      </c>
      <c r="K43" s="120"/>
    </row>
    <row r="44" spans="1:14" ht="15.75" x14ac:dyDescent="0.25">
      <c r="A44" s="114"/>
      <c r="B44" s="110" t="s">
        <v>28</v>
      </c>
      <c r="C44" s="111">
        <v>92075</v>
      </c>
      <c r="D44" s="111">
        <v>7</v>
      </c>
      <c r="E44" s="112">
        <v>0</v>
      </c>
      <c r="F44" s="112">
        <v>0</v>
      </c>
      <c r="G44" s="112">
        <v>0</v>
      </c>
      <c r="H44" s="112">
        <v>0</v>
      </c>
      <c r="I44" s="112">
        <v>0</v>
      </c>
      <c r="J44" s="113">
        <f t="shared" si="2"/>
        <v>0</v>
      </c>
      <c r="K44" s="120"/>
    </row>
    <row r="45" spans="1:14" ht="15.75" x14ac:dyDescent="0.25">
      <c r="A45" s="114"/>
      <c r="B45" s="110" t="s">
        <v>29</v>
      </c>
      <c r="C45" s="111" t="s">
        <v>30</v>
      </c>
      <c r="D45" s="111">
        <v>565</v>
      </c>
      <c r="E45" s="112">
        <v>0</v>
      </c>
      <c r="F45" s="112">
        <v>0</v>
      </c>
      <c r="G45" s="112">
        <v>0</v>
      </c>
      <c r="H45" s="112">
        <v>0</v>
      </c>
      <c r="I45" s="112">
        <v>0</v>
      </c>
      <c r="J45" s="113">
        <f t="shared" si="2"/>
        <v>0</v>
      </c>
      <c r="K45" s="120"/>
    </row>
    <row r="46" spans="1:14" ht="15.75" x14ac:dyDescent="0.25">
      <c r="A46" s="114"/>
      <c r="B46" s="110"/>
      <c r="C46" s="111"/>
      <c r="D46" s="111"/>
      <c r="E46" s="112">
        <v>0</v>
      </c>
      <c r="F46" s="112">
        <v>0</v>
      </c>
      <c r="G46" s="112">
        <v>0</v>
      </c>
      <c r="H46" s="112">
        <v>0</v>
      </c>
      <c r="I46" s="112">
        <v>0</v>
      </c>
      <c r="J46" s="113">
        <f t="shared" si="2"/>
        <v>0</v>
      </c>
      <c r="K46" s="120"/>
    </row>
    <row r="47" spans="1:14" ht="24" customHeight="1" x14ac:dyDescent="0.25">
      <c r="A47" s="124"/>
      <c r="B47" s="126" t="s">
        <v>32</v>
      </c>
      <c r="C47" s="126"/>
      <c r="D47" s="127">
        <f t="shared" ref="D47:J47" si="3">SUM(D26:D46)</f>
        <v>872</v>
      </c>
      <c r="E47" s="128">
        <f t="shared" si="3"/>
        <v>0</v>
      </c>
      <c r="F47" s="128">
        <f t="shared" si="3"/>
        <v>218000</v>
      </c>
      <c r="G47" s="128">
        <f t="shared" si="3"/>
        <v>0</v>
      </c>
      <c r="H47" s="128">
        <f t="shared" si="3"/>
        <v>51983</v>
      </c>
      <c r="I47" s="128">
        <v>806017</v>
      </c>
      <c r="J47" s="129">
        <f t="shared" si="3"/>
        <v>1076000</v>
      </c>
      <c r="K47" s="121"/>
      <c r="L47" s="53"/>
    </row>
    <row r="48" spans="1:14" ht="15.75" x14ac:dyDescent="0.25">
      <c r="A48" s="114" t="s">
        <v>11</v>
      </c>
      <c r="B48" s="110" t="s">
        <v>12</v>
      </c>
      <c r="C48" s="111">
        <v>16015</v>
      </c>
      <c r="D48" s="111">
        <v>18</v>
      </c>
      <c r="E48" s="112">
        <f t="shared" ref="E48:I48" si="4">SUM(E4+E26)</f>
        <v>169296.99</v>
      </c>
      <c r="F48" s="112">
        <f t="shared" si="4"/>
        <v>390015</v>
      </c>
      <c r="G48" s="112">
        <f t="shared" si="4"/>
        <v>0</v>
      </c>
      <c r="H48" s="112">
        <f t="shared" si="4"/>
        <v>191100</v>
      </c>
      <c r="I48" s="112">
        <f t="shared" si="4"/>
        <v>0</v>
      </c>
      <c r="J48" s="113">
        <f>SUM(E48+F48+G48+H48+I48)</f>
        <v>750411.99</v>
      </c>
      <c r="K48" s="120"/>
    </row>
    <row r="49" spans="1:11" ht="15.75" x14ac:dyDescent="0.25">
      <c r="A49" s="114"/>
      <c r="B49" s="110" t="s">
        <v>13</v>
      </c>
      <c r="C49" s="111">
        <v>16315</v>
      </c>
      <c r="D49" s="111">
        <v>25</v>
      </c>
      <c r="E49" s="112">
        <f t="shared" ref="E49:I49" si="5">SUM(E5+E27)</f>
        <v>167122.57999999999</v>
      </c>
      <c r="F49" s="112">
        <f t="shared" si="5"/>
        <v>90000</v>
      </c>
      <c r="G49" s="112">
        <f t="shared" si="5"/>
        <v>0</v>
      </c>
      <c r="H49" s="112">
        <f t="shared" si="5"/>
        <v>0</v>
      </c>
      <c r="I49" s="112">
        <f t="shared" si="5"/>
        <v>0</v>
      </c>
      <c r="J49" s="113">
        <f t="shared" ref="J49:J68" si="6">SUM(E49+F49+G49+H49+I49)</f>
        <v>257122.58</v>
      </c>
      <c r="K49" s="120"/>
    </row>
    <row r="50" spans="1:11" ht="15.75" x14ac:dyDescent="0.25">
      <c r="A50" s="114"/>
      <c r="B50" s="110" t="s">
        <v>14</v>
      </c>
      <c r="C50" s="111">
        <v>16629</v>
      </c>
      <c r="D50" s="111">
        <v>6</v>
      </c>
      <c r="E50" s="112">
        <f t="shared" ref="E50:I50" si="7">SUM(E6+E28)</f>
        <v>55608.61</v>
      </c>
      <c r="F50" s="112">
        <f t="shared" si="7"/>
        <v>12000</v>
      </c>
      <c r="G50" s="112">
        <f t="shared" si="7"/>
        <v>0</v>
      </c>
      <c r="H50" s="112">
        <f t="shared" si="7"/>
        <v>0</v>
      </c>
      <c r="I50" s="112">
        <f t="shared" si="7"/>
        <v>0</v>
      </c>
      <c r="J50" s="113">
        <f t="shared" si="6"/>
        <v>67608.61</v>
      </c>
      <c r="K50" s="120"/>
    </row>
    <row r="51" spans="1:11" ht="15.75" x14ac:dyDescent="0.25">
      <c r="A51" s="114"/>
      <c r="B51" s="110" t="s">
        <v>0</v>
      </c>
      <c r="C51" s="111">
        <v>16775</v>
      </c>
      <c r="D51" s="111">
        <v>4</v>
      </c>
      <c r="E51" s="112">
        <f t="shared" ref="E51:I51" si="8">SUM(E7+E29)</f>
        <v>33718.120000000003</v>
      </c>
      <c r="F51" s="112">
        <f t="shared" si="8"/>
        <v>1000</v>
      </c>
      <c r="G51" s="112">
        <f t="shared" si="8"/>
        <v>0</v>
      </c>
      <c r="H51" s="112">
        <f t="shared" si="8"/>
        <v>0</v>
      </c>
      <c r="I51" s="112">
        <f t="shared" si="8"/>
        <v>0</v>
      </c>
      <c r="J51" s="113">
        <f t="shared" si="6"/>
        <v>34718.120000000003</v>
      </c>
      <c r="K51" s="120"/>
    </row>
    <row r="52" spans="1:11" ht="15.75" x14ac:dyDescent="0.25">
      <c r="A52" s="114"/>
      <c r="B52" s="110" t="s">
        <v>15</v>
      </c>
      <c r="C52" s="111">
        <v>16915</v>
      </c>
      <c r="D52" s="111">
        <v>0</v>
      </c>
      <c r="E52" s="112">
        <f t="shared" ref="E52:I52" si="9">SUM(E8+E30)</f>
        <v>233157.14</v>
      </c>
      <c r="F52" s="112">
        <f t="shared" si="9"/>
        <v>14000</v>
      </c>
      <c r="G52" s="112">
        <f t="shared" si="9"/>
        <v>0</v>
      </c>
      <c r="H52" s="112">
        <f t="shared" si="9"/>
        <v>0</v>
      </c>
      <c r="I52" s="112">
        <f t="shared" si="9"/>
        <v>0</v>
      </c>
      <c r="J52" s="113">
        <f t="shared" si="6"/>
        <v>247157.14</v>
      </c>
      <c r="K52" s="120"/>
    </row>
    <row r="53" spans="1:11" ht="15.75" x14ac:dyDescent="0.25">
      <c r="A53" s="114"/>
      <c r="B53" s="110" t="s">
        <v>16</v>
      </c>
      <c r="C53" s="111">
        <v>17515</v>
      </c>
      <c r="D53" s="111">
        <v>19</v>
      </c>
      <c r="E53" s="112">
        <f t="shared" ref="E53:I53" si="10">SUM(E9+E31)</f>
        <v>145771.44</v>
      </c>
      <c r="F53" s="112">
        <f t="shared" si="10"/>
        <v>825113</v>
      </c>
      <c r="G53" s="112">
        <f t="shared" si="10"/>
        <v>0</v>
      </c>
      <c r="H53" s="112">
        <f t="shared" si="10"/>
        <v>83017</v>
      </c>
      <c r="I53" s="112">
        <f t="shared" si="10"/>
        <v>0</v>
      </c>
      <c r="J53" s="113">
        <f t="shared" si="6"/>
        <v>1053901.44</v>
      </c>
      <c r="K53" s="120"/>
    </row>
    <row r="54" spans="1:11" ht="15.75" x14ac:dyDescent="0.25">
      <c r="A54" s="114"/>
      <c r="B54" s="110" t="s">
        <v>17</v>
      </c>
      <c r="C54" s="111">
        <v>18015</v>
      </c>
      <c r="D54" s="111">
        <v>9</v>
      </c>
      <c r="E54" s="112">
        <f t="shared" ref="E54:I54" si="11">SUM(E10+E32)</f>
        <v>78556.33</v>
      </c>
      <c r="F54" s="112">
        <f t="shared" si="11"/>
        <v>385634.03</v>
      </c>
      <c r="G54" s="112">
        <f t="shared" si="11"/>
        <v>170006</v>
      </c>
      <c r="H54" s="112">
        <f t="shared" si="11"/>
        <v>16983</v>
      </c>
      <c r="I54" s="112">
        <f t="shared" si="11"/>
        <v>3326733</v>
      </c>
      <c r="J54" s="113">
        <f t="shared" si="6"/>
        <v>3977912.3600000003</v>
      </c>
      <c r="K54" s="120"/>
    </row>
    <row r="55" spans="1:11" ht="15.75" x14ac:dyDescent="0.25">
      <c r="A55" s="114"/>
      <c r="B55" s="110" t="s">
        <v>18</v>
      </c>
      <c r="C55" s="111">
        <v>18275</v>
      </c>
      <c r="D55" s="111">
        <v>13</v>
      </c>
      <c r="E55" s="112">
        <f t="shared" ref="E55:I55" si="12">SUM(E11+E33)</f>
        <v>98632.26</v>
      </c>
      <c r="F55" s="112">
        <f t="shared" si="12"/>
        <v>13000</v>
      </c>
      <c r="G55" s="112">
        <f t="shared" si="12"/>
        <v>0</v>
      </c>
      <c r="H55" s="112">
        <f t="shared" si="12"/>
        <v>0</v>
      </c>
      <c r="I55" s="112">
        <f t="shared" si="12"/>
        <v>0</v>
      </c>
      <c r="J55" s="113">
        <f t="shared" si="6"/>
        <v>111632.26</v>
      </c>
      <c r="K55" s="120"/>
    </row>
    <row r="56" spans="1:11" ht="15.75" x14ac:dyDescent="0.25">
      <c r="A56" s="114"/>
      <c r="B56" s="110" t="s">
        <v>19</v>
      </c>
      <c r="C56" s="111">
        <v>19575</v>
      </c>
      <c r="D56" s="111">
        <v>4</v>
      </c>
      <c r="E56" s="112">
        <f t="shared" ref="E56:I56" si="13">SUM(E12+E34)</f>
        <v>30377.45</v>
      </c>
      <c r="F56" s="112">
        <f t="shared" si="13"/>
        <v>6000</v>
      </c>
      <c r="G56" s="112">
        <f t="shared" si="13"/>
        <v>0</v>
      </c>
      <c r="H56" s="112">
        <f t="shared" si="13"/>
        <v>0</v>
      </c>
      <c r="I56" s="112">
        <f t="shared" si="13"/>
        <v>0</v>
      </c>
      <c r="J56" s="113">
        <f t="shared" si="6"/>
        <v>36377.449999999997</v>
      </c>
      <c r="K56" s="120"/>
    </row>
    <row r="57" spans="1:11" ht="15.75" x14ac:dyDescent="0.25">
      <c r="A57" s="114"/>
      <c r="B57" s="110" t="s">
        <v>1</v>
      </c>
      <c r="C57" s="111">
        <v>47015</v>
      </c>
      <c r="D57" s="111">
        <v>19</v>
      </c>
      <c r="E57" s="112">
        <f t="shared" ref="E57:I57" si="14">SUM(E13+E35)</f>
        <v>121366.13</v>
      </c>
      <c r="F57" s="112">
        <f t="shared" si="14"/>
        <v>13000</v>
      </c>
      <c r="G57" s="112">
        <f t="shared" si="14"/>
        <v>0</v>
      </c>
      <c r="H57" s="112">
        <f t="shared" si="14"/>
        <v>0</v>
      </c>
      <c r="I57" s="112">
        <f t="shared" si="14"/>
        <v>300000</v>
      </c>
      <c r="J57" s="113">
        <f t="shared" si="6"/>
        <v>434366.13</v>
      </c>
      <c r="K57" s="120"/>
    </row>
    <row r="58" spans="1:11" ht="15.75" x14ac:dyDescent="0.25">
      <c r="A58" s="114"/>
      <c r="B58" s="110" t="s">
        <v>20</v>
      </c>
      <c r="C58" s="111">
        <v>48015</v>
      </c>
      <c r="D58" s="111">
        <v>5</v>
      </c>
      <c r="E58" s="112">
        <f t="shared" ref="E58:I58" si="15">SUM(E14+E36)</f>
        <v>39495.040000000001</v>
      </c>
      <c r="F58" s="112">
        <f t="shared" si="15"/>
        <v>13000</v>
      </c>
      <c r="G58" s="112">
        <f t="shared" si="15"/>
        <v>0</v>
      </c>
      <c r="H58" s="112">
        <f t="shared" si="15"/>
        <v>0</v>
      </c>
      <c r="I58" s="112">
        <f t="shared" si="15"/>
        <v>0</v>
      </c>
      <c r="J58" s="113">
        <f t="shared" si="6"/>
        <v>52495.040000000001</v>
      </c>
      <c r="K58" s="120"/>
    </row>
    <row r="59" spans="1:11" ht="15.75" x14ac:dyDescent="0.25">
      <c r="A59" s="114"/>
      <c r="B59" s="110" t="s">
        <v>21</v>
      </c>
      <c r="C59" s="111">
        <v>65075</v>
      </c>
      <c r="D59" s="111">
        <v>8</v>
      </c>
      <c r="E59" s="112">
        <f t="shared" ref="E59:I59" si="16">SUM(E15+E37)</f>
        <v>61228.63</v>
      </c>
      <c r="F59" s="112">
        <f t="shared" si="16"/>
        <v>13000</v>
      </c>
      <c r="G59" s="112">
        <f t="shared" si="16"/>
        <v>0</v>
      </c>
      <c r="H59" s="112">
        <f t="shared" si="16"/>
        <v>0</v>
      </c>
      <c r="I59" s="112">
        <f t="shared" si="16"/>
        <v>0</v>
      </c>
      <c r="J59" s="113">
        <f t="shared" si="6"/>
        <v>74228.63</v>
      </c>
      <c r="K59" s="120"/>
    </row>
    <row r="60" spans="1:11" ht="15.75" x14ac:dyDescent="0.25">
      <c r="A60" s="114"/>
      <c r="B60" s="110" t="s">
        <v>22</v>
      </c>
      <c r="C60" s="111">
        <v>66080</v>
      </c>
      <c r="D60" s="111">
        <v>7</v>
      </c>
      <c r="E60" s="112">
        <f t="shared" ref="E60:I60" si="17">SUM(E16+E38)</f>
        <v>65986.350000000006</v>
      </c>
      <c r="F60" s="112">
        <f t="shared" si="17"/>
        <v>16000</v>
      </c>
      <c r="G60" s="112">
        <f t="shared" si="17"/>
        <v>0</v>
      </c>
      <c r="H60" s="112">
        <f t="shared" si="17"/>
        <v>0</v>
      </c>
      <c r="I60" s="112">
        <f t="shared" si="17"/>
        <v>0</v>
      </c>
      <c r="J60" s="113">
        <f t="shared" si="6"/>
        <v>81986.350000000006</v>
      </c>
      <c r="K60" s="120"/>
    </row>
    <row r="61" spans="1:11" ht="15.75" x14ac:dyDescent="0.25">
      <c r="A61" s="114"/>
      <c r="B61" s="110" t="s">
        <v>23</v>
      </c>
      <c r="C61" s="111">
        <v>73024</v>
      </c>
      <c r="D61" s="111">
        <v>2</v>
      </c>
      <c r="E61" s="112">
        <f t="shared" ref="E61:I61" si="18">SUM(E17+E39)</f>
        <v>18211</v>
      </c>
      <c r="F61" s="112">
        <f t="shared" si="18"/>
        <v>7000</v>
      </c>
      <c r="G61" s="112">
        <f t="shared" si="18"/>
        <v>0</v>
      </c>
      <c r="H61" s="112">
        <f t="shared" si="18"/>
        <v>0</v>
      </c>
      <c r="I61" s="112">
        <f t="shared" si="18"/>
        <v>0</v>
      </c>
      <c r="J61" s="113">
        <f t="shared" si="6"/>
        <v>25211</v>
      </c>
      <c r="K61" s="120"/>
    </row>
    <row r="62" spans="1:11" ht="15.75" x14ac:dyDescent="0.25">
      <c r="A62" s="114"/>
      <c r="B62" s="110" t="s">
        <v>24</v>
      </c>
      <c r="C62" s="111">
        <v>73900</v>
      </c>
      <c r="D62" s="111">
        <v>126</v>
      </c>
      <c r="E62" s="112">
        <f t="shared" ref="E62:I62" si="19">SUM(E18+E40)</f>
        <v>1311000</v>
      </c>
      <c r="F62" s="112">
        <f t="shared" si="19"/>
        <v>299700</v>
      </c>
      <c r="G62" s="112">
        <f t="shared" si="19"/>
        <v>46244</v>
      </c>
      <c r="H62" s="112">
        <f t="shared" si="19"/>
        <v>0</v>
      </c>
      <c r="I62" s="112">
        <f t="shared" si="19"/>
        <v>80000</v>
      </c>
      <c r="J62" s="113">
        <f>SUM(E62+F62+G62+H62+I62)</f>
        <v>1736944</v>
      </c>
      <c r="K62" s="120"/>
    </row>
    <row r="63" spans="1:11" ht="15.75" x14ac:dyDescent="0.25">
      <c r="A63" s="114"/>
      <c r="B63" s="110" t="s">
        <v>25</v>
      </c>
      <c r="C63" s="111">
        <v>75571</v>
      </c>
      <c r="D63" s="111">
        <v>10</v>
      </c>
      <c r="E63" s="112">
        <f t="shared" ref="E63:I63" si="20">SUM(E19+E41)</f>
        <v>79744.41</v>
      </c>
      <c r="F63" s="112">
        <f t="shared" si="20"/>
        <v>15000</v>
      </c>
      <c r="G63" s="112">
        <f t="shared" si="20"/>
        <v>7000</v>
      </c>
      <c r="H63" s="112">
        <f t="shared" si="20"/>
        <v>0</v>
      </c>
      <c r="I63" s="112">
        <f t="shared" si="20"/>
        <v>0</v>
      </c>
      <c r="J63" s="113">
        <f t="shared" si="6"/>
        <v>101744.41</v>
      </c>
      <c r="K63" s="120"/>
    </row>
    <row r="64" spans="1:11" ht="15.75" x14ac:dyDescent="0.25">
      <c r="A64" s="114"/>
      <c r="B64" s="110" t="s">
        <v>26</v>
      </c>
      <c r="C64" s="111">
        <v>75572</v>
      </c>
      <c r="D64" s="111">
        <v>8</v>
      </c>
      <c r="E64" s="112">
        <f t="shared" ref="E64:I64" si="21">SUM(E20+E42)</f>
        <v>88913</v>
      </c>
      <c r="F64" s="112">
        <f t="shared" si="21"/>
        <v>96087</v>
      </c>
      <c r="G64" s="112">
        <f t="shared" si="21"/>
        <v>10000</v>
      </c>
      <c r="H64" s="112">
        <f t="shared" si="21"/>
        <v>0</v>
      </c>
      <c r="I64" s="112">
        <f t="shared" si="21"/>
        <v>5000</v>
      </c>
      <c r="J64" s="113">
        <f t="shared" ref="J64" si="22">J20+J42</f>
        <v>200000</v>
      </c>
      <c r="K64" s="120"/>
    </row>
    <row r="65" spans="1:20" ht="15.75" x14ac:dyDescent="0.25">
      <c r="A65" s="114"/>
      <c r="B65" s="110" t="s">
        <v>27</v>
      </c>
      <c r="C65" s="111">
        <v>85015</v>
      </c>
      <c r="D65" s="111">
        <v>17</v>
      </c>
      <c r="E65" s="112">
        <f t="shared" ref="E65:I65" si="23">SUM(E21+E43)</f>
        <v>127130.16</v>
      </c>
      <c r="F65" s="112">
        <f t="shared" si="23"/>
        <v>18000</v>
      </c>
      <c r="G65" s="112">
        <f t="shared" si="23"/>
        <v>0</v>
      </c>
      <c r="H65" s="112">
        <f t="shared" si="23"/>
        <v>25000</v>
      </c>
      <c r="I65" s="112">
        <f t="shared" si="23"/>
        <v>0</v>
      </c>
      <c r="J65" s="113">
        <f>SUM(E65+F65+G65+H65+I65)</f>
        <v>170130.16</v>
      </c>
      <c r="K65" s="120"/>
    </row>
    <row r="66" spans="1:20" ht="15.75" x14ac:dyDescent="0.25">
      <c r="A66" s="114"/>
      <c r="B66" s="110" t="s">
        <v>28</v>
      </c>
      <c r="C66" s="111">
        <v>92075</v>
      </c>
      <c r="D66" s="111">
        <v>7</v>
      </c>
      <c r="E66" s="112">
        <f t="shared" ref="E66:I66" si="24">SUM(E22+E44)</f>
        <v>58829.95</v>
      </c>
      <c r="F66" s="112">
        <f t="shared" si="24"/>
        <v>7000</v>
      </c>
      <c r="G66" s="112">
        <f t="shared" si="24"/>
        <v>0</v>
      </c>
      <c r="H66" s="112">
        <f t="shared" si="24"/>
        <v>0</v>
      </c>
      <c r="I66" s="112">
        <f t="shared" si="24"/>
        <v>0</v>
      </c>
      <c r="J66" s="113">
        <f t="shared" si="6"/>
        <v>65829.95</v>
      </c>
      <c r="K66" s="120"/>
    </row>
    <row r="67" spans="1:20" ht="15.75" x14ac:dyDescent="0.25">
      <c r="A67" s="114"/>
      <c r="B67" s="110" t="s">
        <v>33</v>
      </c>
      <c r="C67" s="111" t="s">
        <v>30</v>
      </c>
      <c r="D67" s="111">
        <v>565</v>
      </c>
      <c r="E67" s="112">
        <f t="shared" ref="E67:I67" si="25">SUM(E23+E45)</f>
        <v>4332207.41</v>
      </c>
      <c r="F67" s="112">
        <f t="shared" si="25"/>
        <v>347413.97</v>
      </c>
      <c r="G67" s="112">
        <f t="shared" si="25"/>
        <v>35000</v>
      </c>
      <c r="H67" s="112">
        <f t="shared" si="25"/>
        <v>0</v>
      </c>
      <c r="I67" s="112">
        <f t="shared" si="25"/>
        <v>34766</v>
      </c>
      <c r="J67" s="113">
        <f t="shared" si="6"/>
        <v>4749387.38</v>
      </c>
      <c r="K67" s="120"/>
    </row>
    <row r="68" spans="1:20" ht="16.5" thickBot="1" x14ac:dyDescent="0.3">
      <c r="A68" s="152"/>
      <c r="B68" s="153"/>
      <c r="C68" s="154"/>
      <c r="D68" s="117"/>
      <c r="E68" s="112">
        <f t="shared" ref="E68:I68" si="26">SUM(E24+E46)</f>
        <v>0</v>
      </c>
      <c r="F68" s="112">
        <f t="shared" si="26"/>
        <v>0</v>
      </c>
      <c r="G68" s="112">
        <f t="shared" si="26"/>
        <v>0</v>
      </c>
      <c r="H68" s="112">
        <f t="shared" si="26"/>
        <v>0</v>
      </c>
      <c r="I68" s="112">
        <f t="shared" si="26"/>
        <v>0</v>
      </c>
      <c r="J68" s="119">
        <f t="shared" si="6"/>
        <v>0</v>
      </c>
      <c r="K68" s="120"/>
    </row>
    <row r="69" spans="1:20" ht="24.75" customHeight="1" thickBot="1" x14ac:dyDescent="0.3">
      <c r="A69" s="155" t="s">
        <v>34</v>
      </c>
      <c r="B69" s="156"/>
      <c r="C69" s="157"/>
      <c r="D69" s="158">
        <f t="shared" ref="D69:J69" si="27">SUM(D48:D68)</f>
        <v>872</v>
      </c>
      <c r="E69" s="137">
        <f t="shared" si="27"/>
        <v>7316353</v>
      </c>
      <c r="F69" s="137">
        <f t="shared" si="27"/>
        <v>2581963</v>
      </c>
      <c r="G69" s="137">
        <f t="shared" si="27"/>
        <v>268250</v>
      </c>
      <c r="H69" s="137">
        <f t="shared" si="27"/>
        <v>316100</v>
      </c>
      <c r="I69" s="137">
        <f t="shared" si="27"/>
        <v>3746499</v>
      </c>
      <c r="J69" s="138">
        <f t="shared" si="27"/>
        <v>14229165</v>
      </c>
      <c r="K69" s="123"/>
      <c r="L69" s="53"/>
    </row>
    <row r="70" spans="1:20" x14ac:dyDescent="0.25">
      <c r="E70" s="39"/>
      <c r="F70" s="40"/>
      <c r="G70" s="41"/>
      <c r="H70" s="39"/>
      <c r="I70" s="39"/>
      <c r="J70" s="39"/>
    </row>
    <row r="71" spans="1:20" x14ac:dyDescent="0.25">
      <c r="E71" s="39"/>
      <c r="G71" s="42"/>
      <c r="H71" s="39"/>
      <c r="I71" s="39"/>
      <c r="J71" s="39"/>
    </row>
    <row r="72" spans="1:20" x14ac:dyDescent="0.25">
      <c r="B72" s="52"/>
      <c r="C72" s="52"/>
      <c r="E72" s="1"/>
      <c r="F72" s="1"/>
      <c r="G72" s="1"/>
      <c r="H72" s="1"/>
      <c r="I72" s="1"/>
      <c r="J72" s="3"/>
      <c r="K72" s="3"/>
      <c r="L72" s="1"/>
      <c r="S72" s="1"/>
      <c r="T72" s="1"/>
    </row>
    <row r="73" spans="1:20" x14ac:dyDescent="0.25">
      <c r="B73" s="52"/>
      <c r="C73" s="52"/>
      <c r="E73" s="107"/>
      <c r="F73" s="39"/>
      <c r="G73" s="107"/>
      <c r="H73" s="107"/>
      <c r="I73" s="107"/>
      <c r="J73" s="267"/>
      <c r="K73" s="3"/>
      <c r="L73" s="1"/>
      <c r="S73" s="1"/>
      <c r="T73" s="1"/>
    </row>
    <row r="74" spans="1:20" x14ac:dyDescent="0.25">
      <c r="B74" s="52"/>
      <c r="C74" s="52"/>
      <c r="E74" s="1"/>
      <c r="F74" s="1"/>
      <c r="G74" s="1"/>
      <c r="H74" s="1"/>
      <c r="I74" s="1"/>
      <c r="J74" s="3"/>
      <c r="K74" s="3"/>
      <c r="L74" s="1"/>
      <c r="S74" s="1"/>
      <c r="T74" s="1"/>
    </row>
    <row r="75" spans="1:20" x14ac:dyDescent="0.25">
      <c r="B75" s="52"/>
      <c r="C75" s="52"/>
      <c r="E75" s="1"/>
      <c r="F75" s="1"/>
      <c r="G75" s="1"/>
      <c r="H75" s="1"/>
      <c r="I75" s="1"/>
      <c r="J75" s="3"/>
      <c r="K75" s="3"/>
      <c r="L75" s="1"/>
      <c r="S75" s="1"/>
      <c r="T75" s="1"/>
    </row>
    <row r="76" spans="1:20" x14ac:dyDescent="0.25">
      <c r="B76" s="52"/>
      <c r="C76" s="52"/>
      <c r="E76" s="1"/>
      <c r="F76" s="1"/>
      <c r="G76" s="1"/>
      <c r="H76" s="1"/>
      <c r="I76" s="3"/>
      <c r="J76" s="3"/>
      <c r="K76" s="1"/>
      <c r="L76" s="1"/>
      <c r="S76" s="1"/>
      <c r="T76" s="1"/>
    </row>
    <row r="77" spans="1:20" x14ac:dyDescent="0.25">
      <c r="B77" s="52"/>
      <c r="C77" s="52"/>
      <c r="E77" s="1"/>
      <c r="F77" s="1"/>
      <c r="G77" s="1"/>
      <c r="H77" s="1"/>
      <c r="I77" s="3"/>
      <c r="J77" s="3"/>
      <c r="K77" s="1"/>
      <c r="L77" s="1"/>
      <c r="S77" s="1"/>
      <c r="T77" s="1"/>
    </row>
    <row r="78" spans="1:20" x14ac:dyDescent="0.25">
      <c r="B78" s="52"/>
      <c r="C78" s="52"/>
      <c r="E78" s="1"/>
      <c r="F78" s="1"/>
      <c r="G78" s="1"/>
      <c r="H78" s="1"/>
      <c r="I78" s="3"/>
      <c r="J78" s="3"/>
      <c r="K78" s="1"/>
      <c r="L78" s="1"/>
      <c r="S78" s="1"/>
      <c r="T78" s="1"/>
    </row>
    <row r="79" spans="1:20" x14ac:dyDescent="0.25">
      <c r="B79" s="52"/>
      <c r="C79" s="52"/>
      <c r="E79" s="1"/>
      <c r="F79" s="1"/>
      <c r="G79" s="1"/>
      <c r="H79" s="1"/>
      <c r="I79" s="3"/>
      <c r="J79" s="3"/>
      <c r="K79" s="1"/>
      <c r="L79" s="1"/>
      <c r="S79" s="1"/>
      <c r="T79" s="1"/>
    </row>
    <row r="80" spans="1:20" x14ac:dyDescent="0.25">
      <c r="B80" s="52"/>
      <c r="C80" s="52"/>
      <c r="E80" s="1"/>
      <c r="F80" s="1"/>
      <c r="G80" s="1"/>
      <c r="H80" s="1"/>
      <c r="I80" s="3"/>
      <c r="J80" s="3"/>
      <c r="K80" s="1"/>
      <c r="L80" s="1"/>
      <c r="S80" s="1"/>
      <c r="T80" s="1"/>
    </row>
    <row r="81" spans="2:20" x14ac:dyDescent="0.25">
      <c r="B81" s="52"/>
      <c r="C81" s="52"/>
      <c r="E81" s="1"/>
      <c r="F81" s="1"/>
      <c r="G81" s="1"/>
      <c r="H81" s="1"/>
      <c r="I81" s="3"/>
      <c r="J81" s="3"/>
      <c r="K81" s="1"/>
      <c r="L81" s="1"/>
      <c r="S81" s="1"/>
      <c r="T81" s="1"/>
    </row>
    <row r="82" spans="2:20" x14ac:dyDescent="0.25">
      <c r="B82" s="52"/>
      <c r="C82" s="52"/>
      <c r="E82" s="1"/>
      <c r="F82" s="1"/>
      <c r="G82" s="1"/>
      <c r="H82" s="1"/>
      <c r="I82" s="3"/>
      <c r="J82" s="3"/>
      <c r="K82" s="1"/>
      <c r="L82" s="1"/>
      <c r="S82" s="1"/>
      <c r="T82" s="1"/>
    </row>
    <row r="83" spans="2:20" x14ac:dyDescent="0.25">
      <c r="B83" s="52"/>
      <c r="C83" s="52"/>
      <c r="E83" s="1"/>
      <c r="F83" s="1"/>
      <c r="G83" s="1"/>
      <c r="H83" s="1"/>
      <c r="I83" s="3"/>
      <c r="J83" s="3"/>
      <c r="K83" s="1"/>
      <c r="L83" s="1"/>
      <c r="S83" s="1"/>
      <c r="T83" s="1"/>
    </row>
    <row r="84" spans="2:20" x14ac:dyDescent="0.25">
      <c r="F84" s="43"/>
      <c r="G84" s="2"/>
      <c r="R84" s="3"/>
      <c r="T84" s="1"/>
    </row>
    <row r="85" spans="2:20" x14ac:dyDescent="0.25">
      <c r="F85" s="43"/>
      <c r="G85" s="2"/>
      <c r="R85" s="3"/>
      <c r="T85" s="1"/>
    </row>
    <row r="86" spans="2:20" x14ac:dyDescent="0.25">
      <c r="F86" s="43"/>
      <c r="G86" s="2"/>
      <c r="R86" s="3"/>
      <c r="T86" s="1"/>
    </row>
    <row r="87" spans="2:20" x14ac:dyDescent="0.25">
      <c r="F87" s="43"/>
      <c r="G87" s="2"/>
      <c r="R87" s="3"/>
      <c r="T87" s="1"/>
    </row>
    <row r="88" spans="2:20" x14ac:dyDescent="0.25">
      <c r="F88" s="43"/>
      <c r="G88" s="2"/>
      <c r="R88" s="3"/>
      <c r="T88" s="1"/>
    </row>
    <row r="89" spans="2:20" x14ac:dyDescent="0.25">
      <c r="F89" s="43"/>
      <c r="G89" s="2"/>
      <c r="R89" s="3"/>
      <c r="T89" s="1"/>
    </row>
    <row r="90" spans="2:20" x14ac:dyDescent="0.25">
      <c r="F90" s="43"/>
      <c r="G90" s="2"/>
      <c r="R90" s="3"/>
      <c r="T90" s="1"/>
    </row>
    <row r="91" spans="2:20" x14ac:dyDescent="0.25">
      <c r="F91" s="43"/>
      <c r="G91" s="2"/>
      <c r="R91" s="3"/>
      <c r="T91" s="1"/>
    </row>
    <row r="92" spans="2:20" x14ac:dyDescent="0.25">
      <c r="F92" s="43"/>
      <c r="G92" s="2"/>
      <c r="R92" s="3"/>
      <c r="T92" s="1"/>
    </row>
    <row r="93" spans="2:20" x14ac:dyDescent="0.25">
      <c r="F93" s="43"/>
      <c r="G93" s="2"/>
      <c r="R93" s="3"/>
      <c r="T93" s="1"/>
    </row>
    <row r="94" spans="2:20" x14ac:dyDescent="0.25">
      <c r="F94" s="43"/>
      <c r="G94" s="2"/>
      <c r="R94" s="3"/>
      <c r="T94" s="1"/>
    </row>
    <row r="95" spans="2:20" x14ac:dyDescent="0.25">
      <c r="F95" s="43"/>
      <c r="G95" s="2"/>
      <c r="R95" s="3"/>
      <c r="T95" s="1"/>
    </row>
    <row r="96" spans="2:20" x14ac:dyDescent="0.25">
      <c r="R96" s="3"/>
      <c r="T96" s="1"/>
    </row>
  </sheetData>
  <mergeCells count="1">
    <mergeCell ref="E2:J2"/>
  </mergeCells>
  <pageMargins left="0.25" right="0.25" top="0.75" bottom="0.75" header="0.3" footer="0.3"/>
  <pageSetup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5"/>
  <sheetViews>
    <sheetView topLeftCell="A49" workbookViewId="0">
      <selection activeCell="E8" sqref="E8"/>
    </sheetView>
  </sheetViews>
  <sheetFormatPr defaultRowHeight="15.75" x14ac:dyDescent="0.25"/>
  <cols>
    <col min="1" max="1" width="4.85546875" style="1" customWidth="1"/>
    <col min="2" max="2" width="28.85546875" style="1" customWidth="1"/>
    <col min="3" max="3" width="10.42578125" style="46" customWidth="1"/>
    <col min="4" max="4" width="5.85546875" style="1" customWidth="1"/>
    <col min="5" max="5" width="14.42578125" style="2" customWidth="1"/>
    <col min="6" max="6" width="14.7109375" style="30" customWidth="1"/>
    <col min="7" max="7" width="14" style="43" customWidth="1"/>
    <col min="8" max="8" width="14" style="2" customWidth="1"/>
    <col min="9" max="9" width="14.140625" style="2" customWidth="1"/>
    <col min="10" max="10" width="15.5703125" style="2" customWidth="1"/>
    <col min="11" max="11" width="16.140625" style="120" customWidth="1"/>
    <col min="12" max="12" width="6.85546875" style="52" customWidth="1"/>
    <col min="13" max="13" width="19.7109375" style="1" customWidth="1"/>
    <col min="14" max="18" width="9.140625" style="1"/>
    <col min="19" max="20" width="9.140625" style="3"/>
    <col min="21" max="16384" width="9.140625" style="1"/>
  </cols>
  <sheetData>
    <row r="1" spans="1:12" ht="24" customHeight="1" thickBot="1" x14ac:dyDescent="0.3">
      <c r="A1" s="49" t="s">
        <v>2</v>
      </c>
      <c r="B1" s="48" t="s">
        <v>169</v>
      </c>
      <c r="C1" s="49"/>
      <c r="D1" s="50"/>
      <c r="E1" s="51"/>
      <c r="F1" s="51"/>
      <c r="G1" s="51"/>
      <c r="H1" s="51"/>
      <c r="I1" s="30"/>
      <c r="J1" s="30"/>
    </row>
    <row r="2" spans="1:12" ht="24" customHeight="1" thickBot="1" x14ac:dyDescent="0.3">
      <c r="A2" s="76"/>
      <c r="B2" s="77"/>
      <c r="C2" s="78"/>
      <c r="D2" s="79"/>
      <c r="E2" s="274" t="s">
        <v>170</v>
      </c>
      <c r="F2" s="274"/>
      <c r="G2" s="274"/>
      <c r="H2" s="274"/>
      <c r="I2" s="274"/>
      <c r="J2" s="275"/>
    </row>
    <row r="3" spans="1:12" ht="60" customHeight="1" thickBot="1" x14ac:dyDescent="0.3">
      <c r="A3" s="63" t="s">
        <v>3</v>
      </c>
      <c r="B3" s="64" t="s">
        <v>4</v>
      </c>
      <c r="C3" s="65" t="s">
        <v>5</v>
      </c>
      <c r="D3" s="66" t="s">
        <v>6</v>
      </c>
      <c r="E3" s="67" t="s">
        <v>42</v>
      </c>
      <c r="F3" s="67" t="s">
        <v>7</v>
      </c>
      <c r="G3" s="67" t="s">
        <v>8</v>
      </c>
      <c r="H3" s="67" t="s">
        <v>9</v>
      </c>
      <c r="I3" s="67" t="s">
        <v>10</v>
      </c>
      <c r="J3" s="68" t="s">
        <v>165</v>
      </c>
    </row>
    <row r="4" spans="1:12" x14ac:dyDescent="0.25">
      <c r="A4" s="58" t="s">
        <v>11</v>
      </c>
      <c r="B4" s="59" t="s">
        <v>12</v>
      </c>
      <c r="C4" s="60">
        <v>16015</v>
      </c>
      <c r="D4" s="111">
        <v>18</v>
      </c>
      <c r="E4" s="61">
        <v>169230.46</v>
      </c>
      <c r="F4" s="61">
        <v>389588</v>
      </c>
      <c r="G4" s="61">
        <v>0</v>
      </c>
      <c r="H4" s="61">
        <v>150066</v>
      </c>
      <c r="I4" s="61">
        <v>0</v>
      </c>
      <c r="J4" s="62">
        <f t="shared" ref="J4:J22" si="0">SUM(E4+F4+G4+H4+I4)</f>
        <v>708884.46</v>
      </c>
      <c r="K4" s="121"/>
      <c r="L4" s="53"/>
    </row>
    <row r="5" spans="1:12" x14ac:dyDescent="0.25">
      <c r="A5" s="54"/>
      <c r="B5" s="31" t="s">
        <v>13</v>
      </c>
      <c r="C5" s="44">
        <v>16315</v>
      </c>
      <c r="D5" s="111">
        <v>25</v>
      </c>
      <c r="E5" s="33">
        <v>163610.87</v>
      </c>
      <c r="F5" s="33">
        <v>95000</v>
      </c>
      <c r="G5" s="33">
        <v>0</v>
      </c>
      <c r="H5" s="33">
        <v>0</v>
      </c>
      <c r="I5" s="33">
        <v>0</v>
      </c>
      <c r="J5" s="55">
        <f t="shared" si="0"/>
        <v>258610.87</v>
      </c>
    </row>
    <row r="6" spans="1:12" x14ac:dyDescent="0.25">
      <c r="A6" s="54"/>
      <c r="B6" s="31" t="s">
        <v>14</v>
      </c>
      <c r="C6" s="44">
        <v>16629</v>
      </c>
      <c r="D6" s="111">
        <v>6</v>
      </c>
      <c r="E6" s="33">
        <v>54590.52</v>
      </c>
      <c r="F6" s="33">
        <v>12000</v>
      </c>
      <c r="G6" s="33">
        <v>0</v>
      </c>
      <c r="H6" s="33">
        <v>0</v>
      </c>
      <c r="I6" s="33">
        <v>0</v>
      </c>
      <c r="J6" s="55">
        <f t="shared" si="0"/>
        <v>66590.51999999999</v>
      </c>
    </row>
    <row r="7" spans="1:12" x14ac:dyDescent="0.25">
      <c r="A7" s="54"/>
      <c r="B7" s="31" t="s">
        <v>0</v>
      </c>
      <c r="C7" s="44">
        <v>16775</v>
      </c>
      <c r="D7" s="111">
        <v>4</v>
      </c>
      <c r="E7" s="33">
        <v>32408.63</v>
      </c>
      <c r="F7" s="33">
        <v>1000</v>
      </c>
      <c r="G7" s="33">
        <v>0</v>
      </c>
      <c r="H7" s="33">
        <v>0</v>
      </c>
      <c r="I7" s="33">
        <v>0</v>
      </c>
      <c r="J7" s="55">
        <f t="shared" si="0"/>
        <v>33408.630000000005</v>
      </c>
    </row>
    <row r="8" spans="1:12" x14ac:dyDescent="0.25">
      <c r="A8" s="54"/>
      <c r="B8" s="31" t="s">
        <v>15</v>
      </c>
      <c r="C8" s="44">
        <v>16915</v>
      </c>
      <c r="D8" s="111">
        <v>0</v>
      </c>
      <c r="E8" s="33">
        <v>233239.61</v>
      </c>
      <c r="F8" s="33">
        <v>12000</v>
      </c>
      <c r="G8" s="33">
        <v>0</v>
      </c>
      <c r="H8" s="33">
        <v>0</v>
      </c>
      <c r="I8" s="33"/>
      <c r="J8" s="55">
        <f t="shared" si="0"/>
        <v>245239.61</v>
      </c>
    </row>
    <row r="9" spans="1:12" x14ac:dyDescent="0.25">
      <c r="A9" s="54"/>
      <c r="B9" s="31" t="s">
        <v>16</v>
      </c>
      <c r="C9" s="44">
        <v>17515</v>
      </c>
      <c r="D9" s="111">
        <v>19</v>
      </c>
      <c r="E9" s="33">
        <v>146206.44</v>
      </c>
      <c r="F9" s="33">
        <v>468164.9</v>
      </c>
      <c r="G9" s="33">
        <v>0</v>
      </c>
      <c r="H9" s="33">
        <v>94000</v>
      </c>
      <c r="I9" s="33">
        <v>0</v>
      </c>
      <c r="J9" s="55">
        <f t="shared" si="0"/>
        <v>708371.34000000008</v>
      </c>
    </row>
    <row r="10" spans="1:12" x14ac:dyDescent="0.25">
      <c r="A10" s="54"/>
      <c r="B10" s="31" t="s">
        <v>17</v>
      </c>
      <c r="C10" s="44">
        <v>18015</v>
      </c>
      <c r="D10" s="111">
        <v>9</v>
      </c>
      <c r="E10" s="33">
        <v>78113.16</v>
      </c>
      <c r="F10" s="33">
        <v>309350</v>
      </c>
      <c r="G10" s="33">
        <v>186686</v>
      </c>
      <c r="H10" s="33">
        <v>0</v>
      </c>
      <c r="I10" s="33">
        <v>3379156</v>
      </c>
      <c r="J10" s="55">
        <f t="shared" si="0"/>
        <v>3953305.16</v>
      </c>
      <c r="K10" s="122"/>
    </row>
    <row r="11" spans="1:12" x14ac:dyDescent="0.25">
      <c r="A11" s="54"/>
      <c r="B11" s="31" t="s">
        <v>18</v>
      </c>
      <c r="C11" s="44">
        <v>18275</v>
      </c>
      <c r="D11" s="111">
        <v>13</v>
      </c>
      <c r="E11" s="33">
        <v>99064</v>
      </c>
      <c r="F11" s="33">
        <v>12000</v>
      </c>
      <c r="G11" s="33">
        <v>0</v>
      </c>
      <c r="H11" s="33">
        <v>0</v>
      </c>
      <c r="I11" s="33">
        <v>0</v>
      </c>
      <c r="J11" s="55">
        <f t="shared" si="0"/>
        <v>111064</v>
      </c>
    </row>
    <row r="12" spans="1:12" x14ac:dyDescent="0.25">
      <c r="A12" s="54"/>
      <c r="B12" s="31" t="s">
        <v>19</v>
      </c>
      <c r="C12" s="44">
        <v>19575</v>
      </c>
      <c r="D12" s="111">
        <v>4</v>
      </c>
      <c r="E12" s="33">
        <v>30500.45</v>
      </c>
      <c r="F12" s="33">
        <v>6000</v>
      </c>
      <c r="G12" s="33">
        <v>0</v>
      </c>
      <c r="H12" s="33">
        <v>0</v>
      </c>
      <c r="I12" s="33">
        <v>0</v>
      </c>
      <c r="J12" s="55">
        <f t="shared" si="0"/>
        <v>36500.449999999997</v>
      </c>
    </row>
    <row r="13" spans="1:12" x14ac:dyDescent="0.25">
      <c r="A13" s="54"/>
      <c r="B13" s="31" t="s">
        <v>1</v>
      </c>
      <c r="C13" s="44">
        <v>47015</v>
      </c>
      <c r="D13" s="111">
        <v>19</v>
      </c>
      <c r="E13" s="33">
        <v>120803.83</v>
      </c>
      <c r="F13" s="33">
        <v>12000</v>
      </c>
      <c r="G13" s="33">
        <v>0</v>
      </c>
      <c r="H13" s="33">
        <v>0</v>
      </c>
      <c r="I13" s="33">
        <v>0</v>
      </c>
      <c r="J13" s="55">
        <f t="shared" si="0"/>
        <v>132803.83000000002</v>
      </c>
    </row>
    <row r="14" spans="1:12" x14ac:dyDescent="0.25">
      <c r="A14" s="54"/>
      <c r="B14" s="31" t="s">
        <v>20</v>
      </c>
      <c r="C14" s="44">
        <v>48015</v>
      </c>
      <c r="D14" s="111">
        <v>5</v>
      </c>
      <c r="E14" s="33">
        <v>39566.9</v>
      </c>
      <c r="F14" s="33">
        <v>12000</v>
      </c>
      <c r="G14" s="33">
        <v>0</v>
      </c>
      <c r="H14" s="33">
        <v>0</v>
      </c>
      <c r="I14" s="33">
        <v>0</v>
      </c>
      <c r="J14" s="55">
        <f>SUM(E14+F14+G14+H14+I14)</f>
        <v>51566.9</v>
      </c>
    </row>
    <row r="15" spans="1:12" x14ac:dyDescent="0.25">
      <c r="A15" s="54"/>
      <c r="B15" s="31" t="s">
        <v>21</v>
      </c>
      <c r="C15" s="44">
        <v>65075</v>
      </c>
      <c r="D15" s="111">
        <v>8</v>
      </c>
      <c r="E15" s="33">
        <v>60427.8</v>
      </c>
      <c r="F15" s="33">
        <v>12000</v>
      </c>
      <c r="G15" s="33">
        <v>0</v>
      </c>
      <c r="H15" s="33">
        <v>0</v>
      </c>
      <c r="I15" s="33">
        <v>0</v>
      </c>
      <c r="J15" s="55">
        <f t="shared" si="0"/>
        <v>72427.8</v>
      </c>
    </row>
    <row r="16" spans="1:12" x14ac:dyDescent="0.25">
      <c r="A16" s="54"/>
      <c r="B16" s="31" t="s">
        <v>22</v>
      </c>
      <c r="C16" s="44">
        <v>66080</v>
      </c>
      <c r="D16" s="111">
        <v>7</v>
      </c>
      <c r="E16" s="33">
        <v>64766.879999999997</v>
      </c>
      <c r="F16" s="33">
        <v>15000</v>
      </c>
      <c r="G16" s="33">
        <v>0</v>
      </c>
      <c r="H16" s="33"/>
      <c r="I16" s="33">
        <v>0</v>
      </c>
      <c r="J16" s="55">
        <f t="shared" si="0"/>
        <v>79766.880000000005</v>
      </c>
    </row>
    <row r="17" spans="1:15" x14ac:dyDescent="0.25">
      <c r="A17" s="54"/>
      <c r="B17" s="31" t="s">
        <v>23</v>
      </c>
      <c r="C17" s="44">
        <v>73024</v>
      </c>
      <c r="D17" s="111">
        <v>2</v>
      </c>
      <c r="E17" s="33">
        <v>18255.7</v>
      </c>
      <c r="F17" s="33">
        <v>7000</v>
      </c>
      <c r="G17" s="33">
        <v>0</v>
      </c>
      <c r="H17" s="33">
        <v>0</v>
      </c>
      <c r="I17" s="33">
        <v>0</v>
      </c>
      <c r="J17" s="55">
        <f t="shared" si="0"/>
        <v>25255.7</v>
      </c>
    </row>
    <row r="18" spans="1:15" x14ac:dyDescent="0.25">
      <c r="A18" s="54"/>
      <c r="B18" s="31" t="s">
        <v>24</v>
      </c>
      <c r="C18" s="44">
        <v>73900</v>
      </c>
      <c r="D18" s="111">
        <v>126</v>
      </c>
      <c r="E18" s="33">
        <v>1311000</v>
      </c>
      <c r="F18" s="33">
        <v>364791</v>
      </c>
      <c r="G18" s="33">
        <v>47000</v>
      </c>
      <c r="H18" s="33">
        <v>0</v>
      </c>
      <c r="I18" s="33">
        <v>80000</v>
      </c>
      <c r="J18" s="55">
        <f>SUM(E18+F18+G18+H18+I18)</f>
        <v>1802791</v>
      </c>
      <c r="K18" s="121"/>
      <c r="L18" s="53"/>
      <c r="M18" s="268"/>
      <c r="O18" s="3"/>
    </row>
    <row r="19" spans="1:15" x14ac:dyDescent="0.25">
      <c r="A19" s="54"/>
      <c r="B19" s="31" t="s">
        <v>25</v>
      </c>
      <c r="C19" s="44">
        <v>75571</v>
      </c>
      <c r="D19" s="111">
        <v>10</v>
      </c>
      <c r="E19" s="33">
        <v>79123.69</v>
      </c>
      <c r="F19" s="33">
        <v>30000</v>
      </c>
      <c r="G19" s="33">
        <v>7000</v>
      </c>
      <c r="H19" s="33">
        <v>0</v>
      </c>
      <c r="I19" s="33">
        <v>0</v>
      </c>
      <c r="J19" s="55">
        <f t="shared" si="0"/>
        <v>116123.69</v>
      </c>
      <c r="K19" s="122"/>
      <c r="M19" s="107"/>
      <c r="O19" s="3"/>
    </row>
    <row r="20" spans="1:15" x14ac:dyDescent="0.25">
      <c r="A20" s="54"/>
      <c r="B20" s="31" t="s">
        <v>26</v>
      </c>
      <c r="C20" s="44">
        <v>75572</v>
      </c>
      <c r="D20" s="111">
        <v>8</v>
      </c>
      <c r="E20" s="33">
        <v>88813</v>
      </c>
      <c r="F20" s="33">
        <v>96187</v>
      </c>
      <c r="G20" s="33">
        <v>10000</v>
      </c>
      <c r="H20" s="33">
        <v>0</v>
      </c>
      <c r="I20" s="33">
        <v>5000</v>
      </c>
      <c r="J20" s="55">
        <f t="shared" si="0"/>
        <v>200000</v>
      </c>
      <c r="K20" s="121"/>
      <c r="L20" s="53"/>
      <c r="M20" s="268"/>
      <c r="O20" s="2"/>
    </row>
    <row r="21" spans="1:15" x14ac:dyDescent="0.25">
      <c r="A21" s="54"/>
      <c r="B21" s="31" t="s">
        <v>27</v>
      </c>
      <c r="C21" s="44">
        <v>85015</v>
      </c>
      <c r="D21" s="111">
        <v>17</v>
      </c>
      <c r="E21" s="33">
        <v>127060.65</v>
      </c>
      <c r="F21" s="33">
        <v>18000</v>
      </c>
      <c r="G21" s="33">
        <v>0</v>
      </c>
      <c r="H21" s="33">
        <v>50000</v>
      </c>
      <c r="I21" s="33">
        <v>0</v>
      </c>
      <c r="J21" s="55">
        <f>SUM(E21+F21+G21+H21+I21)</f>
        <v>195060.65</v>
      </c>
      <c r="M21" s="107"/>
    </row>
    <row r="22" spans="1:15" x14ac:dyDescent="0.25">
      <c r="A22" s="54"/>
      <c r="B22" s="31" t="s">
        <v>28</v>
      </c>
      <c r="C22" s="44">
        <v>92075</v>
      </c>
      <c r="D22" s="111">
        <v>7</v>
      </c>
      <c r="E22" s="33">
        <v>58981.51</v>
      </c>
      <c r="F22" s="33">
        <v>70000</v>
      </c>
      <c r="G22" s="33">
        <v>0</v>
      </c>
      <c r="H22" s="33">
        <v>0</v>
      </c>
      <c r="I22" s="33">
        <v>0</v>
      </c>
      <c r="J22" s="55">
        <f t="shared" si="0"/>
        <v>128981.51000000001</v>
      </c>
      <c r="M22" s="107"/>
    </row>
    <row r="23" spans="1:15" x14ac:dyDescent="0.25">
      <c r="A23" s="54"/>
      <c r="B23" s="31" t="s">
        <v>29</v>
      </c>
      <c r="C23" s="44" t="s">
        <v>30</v>
      </c>
      <c r="D23" s="111">
        <v>565</v>
      </c>
      <c r="E23" s="33">
        <v>4362507.9000000004</v>
      </c>
      <c r="F23" s="33">
        <v>459595.1</v>
      </c>
      <c r="G23" s="33">
        <v>35000</v>
      </c>
      <c r="H23" s="33">
        <v>0</v>
      </c>
      <c r="I23" s="33">
        <v>34766</v>
      </c>
      <c r="J23" s="55">
        <f>SUM(E23+F23+G23+H23+I23)</f>
        <v>4891869</v>
      </c>
      <c r="K23" s="121"/>
      <c r="L23" s="53"/>
      <c r="M23" s="39"/>
      <c r="N23" s="3"/>
    </row>
    <row r="24" spans="1:15" x14ac:dyDescent="0.25">
      <c r="A24" s="54"/>
      <c r="B24" s="31"/>
      <c r="C24" s="44"/>
      <c r="D24" s="32"/>
      <c r="E24" s="33">
        <v>0</v>
      </c>
      <c r="F24" s="33">
        <v>0</v>
      </c>
      <c r="G24" s="33">
        <v>0</v>
      </c>
      <c r="H24" s="34">
        <v>0</v>
      </c>
      <c r="I24" s="34">
        <v>0</v>
      </c>
      <c r="J24" s="55">
        <f>SUM(E24+F24+G24+H24+I24)</f>
        <v>0</v>
      </c>
    </row>
    <row r="25" spans="1:15" ht="24" customHeight="1" x14ac:dyDescent="0.25">
      <c r="A25" s="56"/>
      <c r="B25" s="36" t="s">
        <v>31</v>
      </c>
      <c r="C25" s="45"/>
      <c r="D25" s="37">
        <f>SUM(D4:D24)</f>
        <v>872</v>
      </c>
      <c r="E25" s="38">
        <f>SUM(E4:E24)</f>
        <v>7338272</v>
      </c>
      <c r="F25" s="38">
        <f t="shared" ref="F25:J25" si="1">SUM(F4:F24)</f>
        <v>2401676</v>
      </c>
      <c r="G25" s="38">
        <f t="shared" si="1"/>
        <v>285686</v>
      </c>
      <c r="H25" s="38">
        <f t="shared" si="1"/>
        <v>294066</v>
      </c>
      <c r="I25" s="38">
        <f t="shared" si="1"/>
        <v>3498922</v>
      </c>
      <c r="J25" s="57">
        <f t="shared" si="1"/>
        <v>13818622</v>
      </c>
      <c r="K25" s="121"/>
      <c r="L25" s="53"/>
    </row>
    <row r="26" spans="1:15" x14ac:dyDescent="0.25">
      <c r="A26" s="54" t="s">
        <v>11</v>
      </c>
      <c r="B26" s="31" t="s">
        <v>12</v>
      </c>
      <c r="C26" s="44">
        <v>16015</v>
      </c>
      <c r="D26" s="111">
        <v>18</v>
      </c>
      <c r="E26" s="33">
        <v>0</v>
      </c>
      <c r="F26" s="33">
        <v>31000</v>
      </c>
      <c r="G26" s="33">
        <v>0</v>
      </c>
      <c r="H26" s="33">
        <v>35000</v>
      </c>
      <c r="I26" s="33">
        <v>0</v>
      </c>
      <c r="J26" s="55">
        <f>SUM(E26+F26+G26+H26+I26)</f>
        <v>66000</v>
      </c>
    </row>
    <row r="27" spans="1:15" x14ac:dyDescent="0.25">
      <c r="A27" s="54"/>
      <c r="B27" s="31" t="s">
        <v>13</v>
      </c>
      <c r="C27" s="44">
        <v>16315</v>
      </c>
      <c r="D27" s="111">
        <v>25</v>
      </c>
      <c r="E27" s="33">
        <v>0</v>
      </c>
      <c r="F27" s="33">
        <v>17000</v>
      </c>
      <c r="G27" s="33">
        <v>0</v>
      </c>
      <c r="H27" s="33">
        <v>0</v>
      </c>
      <c r="I27" s="33">
        <v>0</v>
      </c>
      <c r="J27" s="55">
        <f t="shared" ref="J27:J46" si="2">SUM(E27+F27+G27+H27+I27)</f>
        <v>17000</v>
      </c>
    </row>
    <row r="28" spans="1:15" x14ac:dyDescent="0.25">
      <c r="A28" s="54"/>
      <c r="B28" s="31" t="s">
        <v>14</v>
      </c>
      <c r="C28" s="44">
        <v>16629</v>
      </c>
      <c r="D28" s="111">
        <v>6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55">
        <f t="shared" si="2"/>
        <v>0</v>
      </c>
      <c r="N28" s="3"/>
    </row>
    <row r="29" spans="1:15" x14ac:dyDescent="0.25">
      <c r="A29" s="54"/>
      <c r="B29" s="31" t="s">
        <v>0</v>
      </c>
      <c r="C29" s="44">
        <v>16775</v>
      </c>
      <c r="D29" s="111">
        <v>4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55">
        <f t="shared" si="2"/>
        <v>0</v>
      </c>
      <c r="N29" s="3"/>
    </row>
    <row r="30" spans="1:15" x14ac:dyDescent="0.25">
      <c r="A30" s="54"/>
      <c r="B30" s="31" t="s">
        <v>15</v>
      </c>
      <c r="C30" s="44">
        <v>16915</v>
      </c>
      <c r="D30" s="111">
        <v>0</v>
      </c>
      <c r="E30" s="33">
        <v>0</v>
      </c>
      <c r="F30" s="33">
        <v>0</v>
      </c>
      <c r="G30" s="33">
        <v>0</v>
      </c>
      <c r="H30" s="33">
        <v>0</v>
      </c>
      <c r="I30" s="33">
        <v>801099</v>
      </c>
      <c r="J30" s="55">
        <f t="shared" si="2"/>
        <v>801099</v>
      </c>
      <c r="N30" s="3"/>
    </row>
    <row r="31" spans="1:15" x14ac:dyDescent="0.25">
      <c r="A31" s="54"/>
      <c r="B31" s="31" t="s">
        <v>16</v>
      </c>
      <c r="C31" s="44">
        <v>17515</v>
      </c>
      <c r="D31" s="111">
        <v>19</v>
      </c>
      <c r="E31" s="33">
        <v>0</v>
      </c>
      <c r="F31" s="33">
        <v>152000</v>
      </c>
      <c r="G31" s="33">
        <v>0</v>
      </c>
      <c r="H31" s="33">
        <v>6000</v>
      </c>
      <c r="I31" s="33">
        <v>0</v>
      </c>
      <c r="J31" s="55">
        <f>SUM(E31+F31+G31+H31+I31)</f>
        <v>158000</v>
      </c>
      <c r="N31" s="3"/>
    </row>
    <row r="32" spans="1:15" x14ac:dyDescent="0.25">
      <c r="A32" s="54"/>
      <c r="B32" s="31" t="s">
        <v>17</v>
      </c>
      <c r="C32" s="44">
        <v>18015</v>
      </c>
      <c r="D32" s="111">
        <v>9</v>
      </c>
      <c r="E32" s="33">
        <v>0</v>
      </c>
      <c r="F32" s="33">
        <v>50000</v>
      </c>
      <c r="G32" s="33">
        <v>0</v>
      </c>
      <c r="H32" s="33">
        <v>0</v>
      </c>
      <c r="I32" s="33"/>
      <c r="J32" s="55">
        <f>SUM(E32+F32+G32+H32+I32)</f>
        <v>50000</v>
      </c>
      <c r="N32" s="3"/>
    </row>
    <row r="33" spans="1:14" x14ac:dyDescent="0.25">
      <c r="A33" s="54"/>
      <c r="B33" s="31" t="s">
        <v>18</v>
      </c>
      <c r="C33" s="44">
        <v>18275</v>
      </c>
      <c r="D33" s="111">
        <v>13</v>
      </c>
      <c r="E33" s="33">
        <v>0</v>
      </c>
      <c r="F33" s="33">
        <v>0</v>
      </c>
      <c r="G33" s="33">
        <v>0</v>
      </c>
      <c r="H33" s="33">
        <v>0</v>
      </c>
      <c r="I33" s="33">
        <v>0</v>
      </c>
      <c r="J33" s="55">
        <f t="shared" si="2"/>
        <v>0</v>
      </c>
      <c r="N33" s="3"/>
    </row>
    <row r="34" spans="1:14" x14ac:dyDescent="0.25">
      <c r="A34" s="54"/>
      <c r="B34" s="31" t="s">
        <v>19</v>
      </c>
      <c r="C34" s="44">
        <v>19575</v>
      </c>
      <c r="D34" s="111">
        <v>4</v>
      </c>
      <c r="E34" s="33">
        <v>0</v>
      </c>
      <c r="F34" s="33">
        <v>0</v>
      </c>
      <c r="G34" s="33">
        <v>0</v>
      </c>
      <c r="H34" s="33">
        <v>0</v>
      </c>
      <c r="I34" s="33">
        <v>0</v>
      </c>
      <c r="J34" s="55">
        <f t="shared" si="2"/>
        <v>0</v>
      </c>
      <c r="N34" s="3"/>
    </row>
    <row r="35" spans="1:14" x14ac:dyDescent="0.25">
      <c r="A35" s="54"/>
      <c r="B35" s="31" t="s">
        <v>1</v>
      </c>
      <c r="C35" s="44">
        <v>47015</v>
      </c>
      <c r="D35" s="111">
        <v>19</v>
      </c>
      <c r="E35" s="33">
        <v>0</v>
      </c>
      <c r="F35" s="33">
        <v>0</v>
      </c>
      <c r="G35" s="33">
        <v>0</v>
      </c>
      <c r="H35" s="33">
        <v>0</v>
      </c>
      <c r="I35" s="33">
        <v>0</v>
      </c>
      <c r="J35" s="55">
        <f t="shared" si="2"/>
        <v>0</v>
      </c>
    </row>
    <row r="36" spans="1:14" x14ac:dyDescent="0.25">
      <c r="A36" s="54"/>
      <c r="B36" s="31" t="s">
        <v>20</v>
      </c>
      <c r="C36" s="44">
        <v>48015</v>
      </c>
      <c r="D36" s="111">
        <v>5</v>
      </c>
      <c r="E36" s="33">
        <v>0</v>
      </c>
      <c r="F36" s="33">
        <v>0</v>
      </c>
      <c r="G36" s="33">
        <v>0</v>
      </c>
      <c r="H36" s="33">
        <v>0</v>
      </c>
      <c r="I36" s="33">
        <v>0</v>
      </c>
      <c r="J36" s="55">
        <f t="shared" si="2"/>
        <v>0</v>
      </c>
    </row>
    <row r="37" spans="1:14" x14ac:dyDescent="0.25">
      <c r="A37" s="54"/>
      <c r="B37" s="31" t="s">
        <v>21</v>
      </c>
      <c r="C37" s="44">
        <v>65075</v>
      </c>
      <c r="D37" s="111">
        <v>8</v>
      </c>
      <c r="E37" s="33">
        <v>0</v>
      </c>
      <c r="F37" s="33">
        <v>0</v>
      </c>
      <c r="G37" s="33">
        <v>0</v>
      </c>
      <c r="H37" s="33">
        <v>0</v>
      </c>
      <c r="I37" s="33">
        <v>0</v>
      </c>
      <c r="J37" s="55">
        <f t="shared" si="2"/>
        <v>0</v>
      </c>
    </row>
    <row r="38" spans="1:14" x14ac:dyDescent="0.25">
      <c r="A38" s="54"/>
      <c r="B38" s="31" t="s">
        <v>22</v>
      </c>
      <c r="C38" s="44">
        <v>66080</v>
      </c>
      <c r="D38" s="111">
        <v>7</v>
      </c>
      <c r="E38" s="33">
        <v>0</v>
      </c>
      <c r="F38" s="33">
        <v>0</v>
      </c>
      <c r="G38" s="33">
        <v>0</v>
      </c>
      <c r="H38" s="33">
        <v>0</v>
      </c>
      <c r="I38" s="33">
        <v>0</v>
      </c>
      <c r="J38" s="55">
        <f t="shared" si="2"/>
        <v>0</v>
      </c>
    </row>
    <row r="39" spans="1:14" x14ac:dyDescent="0.25">
      <c r="A39" s="54"/>
      <c r="B39" s="31" t="s">
        <v>23</v>
      </c>
      <c r="C39" s="44">
        <v>73024</v>
      </c>
      <c r="D39" s="111">
        <v>2</v>
      </c>
      <c r="E39" s="33">
        <v>0</v>
      </c>
      <c r="F39" s="33">
        <v>0</v>
      </c>
      <c r="G39" s="33">
        <v>0</v>
      </c>
      <c r="H39" s="33">
        <v>0</v>
      </c>
      <c r="I39" s="33">
        <v>0</v>
      </c>
      <c r="J39" s="55">
        <f t="shared" si="2"/>
        <v>0</v>
      </c>
    </row>
    <row r="40" spans="1:14" x14ac:dyDescent="0.25">
      <c r="A40" s="54"/>
      <c r="B40" s="31" t="s">
        <v>24</v>
      </c>
      <c r="C40" s="44">
        <v>73900</v>
      </c>
      <c r="D40" s="111">
        <v>126</v>
      </c>
      <c r="E40" s="33">
        <v>0</v>
      </c>
      <c r="F40" s="33">
        <v>0</v>
      </c>
      <c r="G40" s="33">
        <v>0</v>
      </c>
      <c r="H40" s="33">
        <v>0</v>
      </c>
      <c r="I40" s="33">
        <v>20000</v>
      </c>
      <c r="J40" s="55">
        <f t="shared" si="2"/>
        <v>20000</v>
      </c>
    </row>
    <row r="41" spans="1:14" x14ac:dyDescent="0.25">
      <c r="A41" s="54"/>
      <c r="B41" s="31" t="s">
        <v>25</v>
      </c>
      <c r="C41" s="44">
        <v>75571</v>
      </c>
      <c r="D41" s="111">
        <v>10</v>
      </c>
      <c r="E41" s="33">
        <v>0</v>
      </c>
      <c r="F41" s="33">
        <v>0</v>
      </c>
      <c r="G41" s="33">
        <v>0</v>
      </c>
      <c r="H41" s="33">
        <v>0</v>
      </c>
      <c r="I41" s="33">
        <v>0</v>
      </c>
      <c r="J41" s="55">
        <f t="shared" si="2"/>
        <v>0</v>
      </c>
    </row>
    <row r="42" spans="1:14" x14ac:dyDescent="0.25">
      <c r="A42" s="54"/>
      <c r="B42" s="31" t="s">
        <v>26</v>
      </c>
      <c r="C42" s="44">
        <v>75572</v>
      </c>
      <c r="D42" s="111">
        <v>8</v>
      </c>
      <c r="E42" s="33">
        <v>0</v>
      </c>
      <c r="F42" s="33">
        <v>0</v>
      </c>
      <c r="G42" s="33">
        <v>0</v>
      </c>
      <c r="H42" s="33">
        <v>0</v>
      </c>
      <c r="I42" s="33">
        <v>0</v>
      </c>
      <c r="J42" s="55">
        <f t="shared" si="2"/>
        <v>0</v>
      </c>
    </row>
    <row r="43" spans="1:14" x14ac:dyDescent="0.25">
      <c r="A43" s="54"/>
      <c r="B43" s="31" t="s">
        <v>27</v>
      </c>
      <c r="C43" s="44">
        <v>85015</v>
      </c>
      <c r="D43" s="111">
        <v>17</v>
      </c>
      <c r="E43" s="33">
        <v>0</v>
      </c>
      <c r="F43" s="33">
        <v>0</v>
      </c>
      <c r="G43" s="33">
        <v>0</v>
      </c>
      <c r="H43" s="33">
        <v>0</v>
      </c>
      <c r="I43" s="33">
        <v>0</v>
      </c>
      <c r="J43" s="55">
        <f t="shared" si="2"/>
        <v>0</v>
      </c>
    </row>
    <row r="44" spans="1:14" x14ac:dyDescent="0.25">
      <c r="A44" s="54"/>
      <c r="B44" s="31" t="s">
        <v>28</v>
      </c>
      <c r="C44" s="44">
        <v>92075</v>
      </c>
      <c r="D44" s="111">
        <v>7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55">
        <f t="shared" si="2"/>
        <v>0</v>
      </c>
    </row>
    <row r="45" spans="1:14" x14ac:dyDescent="0.25">
      <c r="A45" s="54"/>
      <c r="B45" s="31" t="s">
        <v>29</v>
      </c>
      <c r="C45" s="44" t="s">
        <v>30</v>
      </c>
      <c r="D45" s="111">
        <v>565</v>
      </c>
      <c r="E45" s="33">
        <v>0</v>
      </c>
      <c r="F45" s="33">
        <v>0</v>
      </c>
      <c r="G45" s="33">
        <v>0</v>
      </c>
      <c r="H45" s="33">
        <v>0</v>
      </c>
      <c r="I45" s="33">
        <v>0</v>
      </c>
      <c r="J45" s="55">
        <f t="shared" si="2"/>
        <v>0</v>
      </c>
    </row>
    <row r="46" spans="1:14" x14ac:dyDescent="0.25">
      <c r="A46" s="54"/>
      <c r="B46" s="31"/>
      <c r="C46" s="44"/>
      <c r="D46" s="32"/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55">
        <f t="shared" si="2"/>
        <v>0</v>
      </c>
    </row>
    <row r="47" spans="1:14" ht="24" customHeight="1" x14ac:dyDescent="0.25">
      <c r="A47" s="56"/>
      <c r="B47" s="35" t="s">
        <v>32</v>
      </c>
      <c r="C47" s="45"/>
      <c r="D47" s="37">
        <f t="shared" ref="D47:J47" si="3">SUM(D26:D46)</f>
        <v>872</v>
      </c>
      <c r="E47" s="38">
        <f>SUM(E4:E24)</f>
        <v>7338272</v>
      </c>
      <c r="F47" s="38">
        <f t="shared" si="3"/>
        <v>250000</v>
      </c>
      <c r="G47" s="38">
        <f t="shared" si="3"/>
        <v>0</v>
      </c>
      <c r="H47" s="38">
        <f t="shared" si="3"/>
        <v>41000</v>
      </c>
      <c r="I47" s="38">
        <f t="shared" si="3"/>
        <v>821099</v>
      </c>
      <c r="J47" s="57">
        <f t="shared" si="3"/>
        <v>1112099</v>
      </c>
      <c r="K47" s="121"/>
      <c r="L47" s="53"/>
    </row>
    <row r="48" spans="1:14" x14ac:dyDescent="0.25">
      <c r="A48" s="54" t="s">
        <v>11</v>
      </c>
      <c r="B48" s="31" t="s">
        <v>12</v>
      </c>
      <c r="C48" s="44">
        <v>16015</v>
      </c>
      <c r="D48" s="111">
        <v>18</v>
      </c>
      <c r="E48" s="112">
        <f t="shared" ref="E48:I48" si="4">SUM(E4+E26)</f>
        <v>169230.46</v>
      </c>
      <c r="F48" s="112">
        <f t="shared" si="4"/>
        <v>420588</v>
      </c>
      <c r="G48" s="112">
        <f t="shared" si="4"/>
        <v>0</v>
      </c>
      <c r="H48" s="112">
        <f t="shared" si="4"/>
        <v>185066</v>
      </c>
      <c r="I48" s="112">
        <f t="shared" si="4"/>
        <v>0</v>
      </c>
      <c r="J48" s="55">
        <f>SUM(E48+F48+G48+H48+I48)</f>
        <v>774884.46</v>
      </c>
    </row>
    <row r="49" spans="1:10" x14ac:dyDescent="0.25">
      <c r="A49" s="54"/>
      <c r="B49" s="31" t="s">
        <v>13</v>
      </c>
      <c r="C49" s="44">
        <v>16315</v>
      </c>
      <c r="D49" s="111">
        <v>25</v>
      </c>
      <c r="E49" s="112">
        <f t="shared" ref="E49:I49" si="5">SUM(E5+E27)</f>
        <v>163610.87</v>
      </c>
      <c r="F49" s="112">
        <f t="shared" si="5"/>
        <v>112000</v>
      </c>
      <c r="G49" s="112">
        <f t="shared" si="5"/>
        <v>0</v>
      </c>
      <c r="H49" s="112">
        <f t="shared" si="5"/>
        <v>0</v>
      </c>
      <c r="I49" s="112">
        <f t="shared" si="5"/>
        <v>0</v>
      </c>
      <c r="J49" s="55">
        <f t="shared" ref="J49:J68" si="6">SUM(E49+F49+G49+H49+I49)</f>
        <v>275610.87</v>
      </c>
    </row>
    <row r="50" spans="1:10" x14ac:dyDescent="0.25">
      <c r="A50" s="54"/>
      <c r="B50" s="31" t="s">
        <v>14</v>
      </c>
      <c r="C50" s="44">
        <v>16629</v>
      </c>
      <c r="D50" s="111">
        <v>6</v>
      </c>
      <c r="E50" s="112">
        <f t="shared" ref="E50:I50" si="7">SUM(E6+E28)</f>
        <v>54590.52</v>
      </c>
      <c r="F50" s="112">
        <f t="shared" si="7"/>
        <v>12000</v>
      </c>
      <c r="G50" s="112">
        <f t="shared" si="7"/>
        <v>0</v>
      </c>
      <c r="H50" s="112">
        <f t="shared" si="7"/>
        <v>0</v>
      </c>
      <c r="I50" s="112">
        <f t="shared" si="7"/>
        <v>0</v>
      </c>
      <c r="J50" s="55">
        <f t="shared" si="6"/>
        <v>66590.51999999999</v>
      </c>
    </row>
    <row r="51" spans="1:10" x14ac:dyDescent="0.25">
      <c r="A51" s="54"/>
      <c r="B51" s="31" t="s">
        <v>0</v>
      </c>
      <c r="C51" s="44">
        <v>16775</v>
      </c>
      <c r="D51" s="111">
        <v>4</v>
      </c>
      <c r="E51" s="112">
        <f t="shared" ref="E51:I51" si="8">SUM(E7+E29)</f>
        <v>32408.63</v>
      </c>
      <c r="F51" s="112">
        <f t="shared" si="8"/>
        <v>1000</v>
      </c>
      <c r="G51" s="112">
        <f t="shared" si="8"/>
        <v>0</v>
      </c>
      <c r="H51" s="112">
        <f t="shared" si="8"/>
        <v>0</v>
      </c>
      <c r="I51" s="112">
        <f t="shared" si="8"/>
        <v>0</v>
      </c>
      <c r="J51" s="55">
        <f t="shared" si="6"/>
        <v>33408.630000000005</v>
      </c>
    </row>
    <row r="52" spans="1:10" x14ac:dyDescent="0.25">
      <c r="A52" s="54"/>
      <c r="B52" s="31" t="s">
        <v>15</v>
      </c>
      <c r="C52" s="44">
        <v>16915</v>
      </c>
      <c r="D52" s="111">
        <v>0</v>
      </c>
      <c r="E52" s="112">
        <f t="shared" ref="E52:I52" si="9">SUM(E8+E30)</f>
        <v>233239.61</v>
      </c>
      <c r="F52" s="112">
        <f t="shared" si="9"/>
        <v>12000</v>
      </c>
      <c r="G52" s="112">
        <f t="shared" si="9"/>
        <v>0</v>
      </c>
      <c r="H52" s="112">
        <f t="shared" si="9"/>
        <v>0</v>
      </c>
      <c r="I52" s="112">
        <f t="shared" si="9"/>
        <v>801099</v>
      </c>
      <c r="J52" s="55">
        <f t="shared" si="6"/>
        <v>1046338.61</v>
      </c>
    </row>
    <row r="53" spans="1:10" x14ac:dyDescent="0.25">
      <c r="A53" s="54"/>
      <c r="B53" s="31" t="s">
        <v>16</v>
      </c>
      <c r="C53" s="44">
        <v>17515</v>
      </c>
      <c r="D53" s="111">
        <v>19</v>
      </c>
      <c r="E53" s="112">
        <f t="shared" ref="E53:I53" si="10">SUM(E9+E31)</f>
        <v>146206.44</v>
      </c>
      <c r="F53" s="112">
        <f t="shared" si="10"/>
        <v>620164.9</v>
      </c>
      <c r="G53" s="112">
        <f t="shared" si="10"/>
        <v>0</v>
      </c>
      <c r="H53" s="112">
        <f t="shared" si="10"/>
        <v>100000</v>
      </c>
      <c r="I53" s="112">
        <f t="shared" si="10"/>
        <v>0</v>
      </c>
      <c r="J53" s="55">
        <f t="shared" si="6"/>
        <v>866371.34000000008</v>
      </c>
    </row>
    <row r="54" spans="1:10" x14ac:dyDescent="0.25">
      <c r="A54" s="54"/>
      <c r="B54" s="31" t="s">
        <v>17</v>
      </c>
      <c r="C54" s="44">
        <v>18015</v>
      </c>
      <c r="D54" s="111">
        <v>9</v>
      </c>
      <c r="E54" s="112">
        <f t="shared" ref="E54:I54" si="11">SUM(E10+E32)</f>
        <v>78113.16</v>
      </c>
      <c r="F54" s="112">
        <f t="shared" si="11"/>
        <v>359350</v>
      </c>
      <c r="G54" s="112">
        <f t="shared" si="11"/>
        <v>186686</v>
      </c>
      <c r="H54" s="112">
        <f t="shared" si="11"/>
        <v>0</v>
      </c>
      <c r="I54" s="112">
        <f t="shared" si="11"/>
        <v>3379156</v>
      </c>
      <c r="J54" s="55">
        <f t="shared" si="6"/>
        <v>4003305.16</v>
      </c>
    </row>
    <row r="55" spans="1:10" x14ac:dyDescent="0.25">
      <c r="A55" s="54"/>
      <c r="B55" s="31" t="s">
        <v>18</v>
      </c>
      <c r="C55" s="44">
        <v>18275</v>
      </c>
      <c r="D55" s="111">
        <v>13</v>
      </c>
      <c r="E55" s="112">
        <f t="shared" ref="E55:I55" si="12">SUM(E11+E33)</f>
        <v>99064</v>
      </c>
      <c r="F55" s="112">
        <f t="shared" si="12"/>
        <v>12000</v>
      </c>
      <c r="G55" s="112">
        <f t="shared" si="12"/>
        <v>0</v>
      </c>
      <c r="H55" s="112">
        <f t="shared" si="12"/>
        <v>0</v>
      </c>
      <c r="I55" s="112">
        <f t="shared" si="12"/>
        <v>0</v>
      </c>
      <c r="J55" s="55">
        <f t="shared" si="6"/>
        <v>111064</v>
      </c>
    </row>
    <row r="56" spans="1:10" x14ac:dyDescent="0.25">
      <c r="A56" s="54"/>
      <c r="B56" s="31" t="s">
        <v>19</v>
      </c>
      <c r="C56" s="44">
        <v>19575</v>
      </c>
      <c r="D56" s="111">
        <v>4</v>
      </c>
      <c r="E56" s="112">
        <f t="shared" ref="E56:I56" si="13">SUM(E12+E34)</f>
        <v>30500.45</v>
      </c>
      <c r="F56" s="112">
        <f t="shared" si="13"/>
        <v>6000</v>
      </c>
      <c r="G56" s="112">
        <f t="shared" si="13"/>
        <v>0</v>
      </c>
      <c r="H56" s="112">
        <f t="shared" si="13"/>
        <v>0</v>
      </c>
      <c r="I56" s="112">
        <f t="shared" si="13"/>
        <v>0</v>
      </c>
      <c r="J56" s="55">
        <f t="shared" si="6"/>
        <v>36500.449999999997</v>
      </c>
    </row>
    <row r="57" spans="1:10" x14ac:dyDescent="0.25">
      <c r="A57" s="54"/>
      <c r="B57" s="31" t="s">
        <v>1</v>
      </c>
      <c r="C57" s="44">
        <v>47015</v>
      </c>
      <c r="D57" s="111">
        <v>19</v>
      </c>
      <c r="E57" s="112">
        <f t="shared" ref="E57:I57" si="14">SUM(E13+E35)</f>
        <v>120803.83</v>
      </c>
      <c r="F57" s="112">
        <f t="shared" si="14"/>
        <v>12000</v>
      </c>
      <c r="G57" s="112">
        <f t="shared" si="14"/>
        <v>0</v>
      </c>
      <c r="H57" s="112">
        <f t="shared" si="14"/>
        <v>0</v>
      </c>
      <c r="I57" s="112">
        <f t="shared" si="14"/>
        <v>0</v>
      </c>
      <c r="J57" s="55">
        <f t="shared" si="6"/>
        <v>132803.83000000002</v>
      </c>
    </row>
    <row r="58" spans="1:10" x14ac:dyDescent="0.25">
      <c r="A58" s="54"/>
      <c r="B58" s="31" t="s">
        <v>20</v>
      </c>
      <c r="C58" s="44">
        <v>48015</v>
      </c>
      <c r="D58" s="111">
        <v>5</v>
      </c>
      <c r="E58" s="112">
        <f t="shared" ref="E58:I58" si="15">SUM(E14+E36)</f>
        <v>39566.9</v>
      </c>
      <c r="F58" s="112">
        <f t="shared" si="15"/>
        <v>12000</v>
      </c>
      <c r="G58" s="112">
        <f t="shared" si="15"/>
        <v>0</v>
      </c>
      <c r="H58" s="112">
        <f t="shared" si="15"/>
        <v>0</v>
      </c>
      <c r="I58" s="112">
        <f t="shared" si="15"/>
        <v>0</v>
      </c>
      <c r="J58" s="55">
        <f t="shared" si="6"/>
        <v>51566.9</v>
      </c>
    </row>
    <row r="59" spans="1:10" x14ac:dyDescent="0.25">
      <c r="A59" s="54"/>
      <c r="B59" s="31" t="s">
        <v>21</v>
      </c>
      <c r="C59" s="44">
        <v>65075</v>
      </c>
      <c r="D59" s="111">
        <v>8</v>
      </c>
      <c r="E59" s="112">
        <f t="shared" ref="E59:I59" si="16">SUM(E15+E37)</f>
        <v>60427.8</v>
      </c>
      <c r="F59" s="112">
        <f t="shared" si="16"/>
        <v>12000</v>
      </c>
      <c r="G59" s="112">
        <f t="shared" si="16"/>
        <v>0</v>
      </c>
      <c r="H59" s="112">
        <f t="shared" si="16"/>
        <v>0</v>
      </c>
      <c r="I59" s="112">
        <f t="shared" si="16"/>
        <v>0</v>
      </c>
      <c r="J59" s="55">
        <f t="shared" si="6"/>
        <v>72427.8</v>
      </c>
    </row>
    <row r="60" spans="1:10" x14ac:dyDescent="0.25">
      <c r="A60" s="54"/>
      <c r="B60" s="31" t="s">
        <v>22</v>
      </c>
      <c r="C60" s="44">
        <v>66080</v>
      </c>
      <c r="D60" s="111">
        <v>7</v>
      </c>
      <c r="E60" s="112">
        <f t="shared" ref="E60:I60" si="17">SUM(E16+E38)</f>
        <v>64766.879999999997</v>
      </c>
      <c r="F60" s="112">
        <f t="shared" si="17"/>
        <v>15000</v>
      </c>
      <c r="G60" s="112">
        <f t="shared" si="17"/>
        <v>0</v>
      </c>
      <c r="H60" s="112">
        <f t="shared" si="17"/>
        <v>0</v>
      </c>
      <c r="I60" s="112">
        <f t="shared" si="17"/>
        <v>0</v>
      </c>
      <c r="J60" s="55">
        <f t="shared" si="6"/>
        <v>79766.880000000005</v>
      </c>
    </row>
    <row r="61" spans="1:10" x14ac:dyDescent="0.25">
      <c r="A61" s="54"/>
      <c r="B61" s="31" t="s">
        <v>23</v>
      </c>
      <c r="C61" s="44">
        <v>73024</v>
      </c>
      <c r="D61" s="111">
        <v>2</v>
      </c>
      <c r="E61" s="112">
        <f t="shared" ref="E61:I61" si="18">SUM(E17+E39)</f>
        <v>18255.7</v>
      </c>
      <c r="F61" s="112">
        <f t="shared" si="18"/>
        <v>7000</v>
      </c>
      <c r="G61" s="112">
        <f t="shared" si="18"/>
        <v>0</v>
      </c>
      <c r="H61" s="112">
        <f t="shared" si="18"/>
        <v>0</v>
      </c>
      <c r="I61" s="112">
        <f t="shared" si="18"/>
        <v>0</v>
      </c>
      <c r="J61" s="55">
        <f t="shared" si="6"/>
        <v>25255.7</v>
      </c>
    </row>
    <row r="62" spans="1:10" x14ac:dyDescent="0.25">
      <c r="A62" s="54"/>
      <c r="B62" s="31" t="s">
        <v>24</v>
      </c>
      <c r="C62" s="44">
        <v>73900</v>
      </c>
      <c r="D62" s="111">
        <v>126</v>
      </c>
      <c r="E62" s="112">
        <f t="shared" ref="E62:I62" si="19">SUM(E18+E40)</f>
        <v>1311000</v>
      </c>
      <c r="F62" s="112">
        <f t="shared" si="19"/>
        <v>364791</v>
      </c>
      <c r="G62" s="112">
        <f t="shared" si="19"/>
        <v>47000</v>
      </c>
      <c r="H62" s="112">
        <f t="shared" si="19"/>
        <v>0</v>
      </c>
      <c r="I62" s="112">
        <f t="shared" si="19"/>
        <v>100000</v>
      </c>
      <c r="J62" s="55">
        <f>SUM(E62+F62+G62+H62+I62)</f>
        <v>1822791</v>
      </c>
    </row>
    <row r="63" spans="1:10" x14ac:dyDescent="0.25">
      <c r="A63" s="54"/>
      <c r="B63" s="31" t="s">
        <v>25</v>
      </c>
      <c r="C63" s="44">
        <v>75571</v>
      </c>
      <c r="D63" s="111">
        <v>10</v>
      </c>
      <c r="E63" s="112">
        <f t="shared" ref="E63:I63" si="20">SUM(E19+E41)</f>
        <v>79123.69</v>
      </c>
      <c r="F63" s="112">
        <f t="shared" si="20"/>
        <v>30000</v>
      </c>
      <c r="G63" s="112">
        <f t="shared" si="20"/>
        <v>7000</v>
      </c>
      <c r="H63" s="112">
        <f t="shared" si="20"/>
        <v>0</v>
      </c>
      <c r="I63" s="112">
        <f t="shared" si="20"/>
        <v>0</v>
      </c>
      <c r="J63" s="55">
        <f t="shared" si="6"/>
        <v>116123.69</v>
      </c>
    </row>
    <row r="64" spans="1:10" x14ac:dyDescent="0.25">
      <c r="A64" s="54"/>
      <c r="B64" s="31" t="s">
        <v>26</v>
      </c>
      <c r="C64" s="44">
        <v>75572</v>
      </c>
      <c r="D64" s="111">
        <v>8</v>
      </c>
      <c r="E64" s="112">
        <f t="shared" ref="E64:I64" si="21">SUM(E20+E42)</f>
        <v>88813</v>
      </c>
      <c r="F64" s="112">
        <f t="shared" si="21"/>
        <v>96187</v>
      </c>
      <c r="G64" s="112">
        <f t="shared" si="21"/>
        <v>10000</v>
      </c>
      <c r="H64" s="112">
        <f t="shared" si="21"/>
        <v>0</v>
      </c>
      <c r="I64" s="112">
        <f t="shared" si="21"/>
        <v>5000</v>
      </c>
      <c r="J64" s="55">
        <f t="shared" ref="J64" si="22">J20+J42</f>
        <v>200000</v>
      </c>
    </row>
    <row r="65" spans="1:20" x14ac:dyDescent="0.25">
      <c r="A65" s="54"/>
      <c r="B65" s="31" t="s">
        <v>27</v>
      </c>
      <c r="C65" s="44">
        <v>85015</v>
      </c>
      <c r="D65" s="111">
        <v>17</v>
      </c>
      <c r="E65" s="112">
        <f t="shared" ref="E65:I65" si="23">SUM(E21+E43)</f>
        <v>127060.65</v>
      </c>
      <c r="F65" s="112">
        <f t="shared" si="23"/>
        <v>18000</v>
      </c>
      <c r="G65" s="112">
        <f t="shared" si="23"/>
        <v>0</v>
      </c>
      <c r="H65" s="112">
        <f t="shared" si="23"/>
        <v>50000</v>
      </c>
      <c r="I65" s="112">
        <f t="shared" si="23"/>
        <v>0</v>
      </c>
      <c r="J65" s="55">
        <f>SUM(E65+F65+G65+H65+I65)</f>
        <v>195060.65</v>
      </c>
    </row>
    <row r="66" spans="1:20" x14ac:dyDescent="0.25">
      <c r="A66" s="54"/>
      <c r="B66" s="31" t="s">
        <v>28</v>
      </c>
      <c r="C66" s="44">
        <v>92075</v>
      </c>
      <c r="D66" s="111">
        <v>7</v>
      </c>
      <c r="E66" s="112">
        <f t="shared" ref="E66:I66" si="24">SUM(E22+E44)</f>
        <v>58981.51</v>
      </c>
      <c r="F66" s="112">
        <f t="shared" si="24"/>
        <v>70000</v>
      </c>
      <c r="G66" s="112">
        <f t="shared" si="24"/>
        <v>0</v>
      </c>
      <c r="H66" s="112">
        <f t="shared" si="24"/>
        <v>0</v>
      </c>
      <c r="I66" s="112">
        <f t="shared" si="24"/>
        <v>0</v>
      </c>
      <c r="J66" s="55">
        <f t="shared" si="6"/>
        <v>128981.51000000001</v>
      </c>
    </row>
    <row r="67" spans="1:20" x14ac:dyDescent="0.25">
      <c r="A67" s="54"/>
      <c r="B67" s="31" t="s">
        <v>33</v>
      </c>
      <c r="C67" s="44" t="s">
        <v>30</v>
      </c>
      <c r="D67" s="111">
        <v>565</v>
      </c>
      <c r="E67" s="112">
        <f t="shared" ref="E67:I67" si="25">SUM(E23+E45)</f>
        <v>4362507.9000000004</v>
      </c>
      <c r="F67" s="112">
        <f t="shared" si="25"/>
        <v>459595.1</v>
      </c>
      <c r="G67" s="112">
        <f t="shared" si="25"/>
        <v>35000</v>
      </c>
      <c r="H67" s="112">
        <f t="shared" si="25"/>
        <v>0</v>
      </c>
      <c r="I67" s="112">
        <f t="shared" si="25"/>
        <v>34766</v>
      </c>
      <c r="J67" s="55">
        <f t="shared" si="6"/>
        <v>4891869</v>
      </c>
    </row>
    <row r="68" spans="1:20" ht="16.5" thickBot="1" x14ac:dyDescent="0.3">
      <c r="A68" s="80"/>
      <c r="B68" s="81"/>
      <c r="C68" s="82"/>
      <c r="D68" s="83"/>
      <c r="E68" s="112">
        <f t="shared" ref="E68:I68" si="26">SUM(E24+E46)</f>
        <v>0</v>
      </c>
      <c r="F68" s="112">
        <f t="shared" si="26"/>
        <v>0</v>
      </c>
      <c r="G68" s="112">
        <f t="shared" si="26"/>
        <v>0</v>
      </c>
      <c r="H68" s="112">
        <f t="shared" si="26"/>
        <v>0</v>
      </c>
      <c r="I68" s="112">
        <f t="shared" si="26"/>
        <v>0</v>
      </c>
      <c r="J68" s="69">
        <f t="shared" si="6"/>
        <v>0</v>
      </c>
    </row>
    <row r="69" spans="1:20" s="46" customFormat="1" ht="22.5" customHeight="1" thickBot="1" x14ac:dyDescent="0.3">
      <c r="A69" s="84" t="s">
        <v>34</v>
      </c>
      <c r="B69" s="85"/>
      <c r="C69" s="86"/>
      <c r="D69" s="87">
        <f t="shared" ref="D69:J69" si="27">SUM(D48:D68)</f>
        <v>872</v>
      </c>
      <c r="E69" s="88">
        <f t="shared" si="27"/>
        <v>7338272</v>
      </c>
      <c r="F69" s="88">
        <f t="shared" si="27"/>
        <v>2651676</v>
      </c>
      <c r="G69" s="88">
        <f t="shared" si="27"/>
        <v>285686</v>
      </c>
      <c r="H69" s="88">
        <f t="shared" si="27"/>
        <v>335066</v>
      </c>
      <c r="I69" s="88">
        <f t="shared" si="27"/>
        <v>4320021</v>
      </c>
      <c r="J69" s="89">
        <f t="shared" si="27"/>
        <v>14930721</v>
      </c>
      <c r="K69" s="231"/>
      <c r="L69" s="53"/>
      <c r="S69" s="47"/>
      <c r="T69" s="47"/>
    </row>
    <row r="70" spans="1:20" x14ac:dyDescent="0.25">
      <c r="E70" s="39"/>
      <c r="F70" s="40"/>
      <c r="G70" s="41"/>
      <c r="H70" s="39"/>
      <c r="I70" s="39"/>
      <c r="J70" s="39"/>
    </row>
    <row r="71" spans="1:20" x14ac:dyDescent="0.25">
      <c r="A71" s="52"/>
      <c r="C71" s="1"/>
      <c r="E71" s="132"/>
      <c r="F71" s="132"/>
      <c r="G71" s="132"/>
      <c r="H71" s="132"/>
      <c r="I71" s="132"/>
      <c r="J71" s="132"/>
      <c r="K71" s="1"/>
      <c r="L71" s="1"/>
      <c r="S71" s="1"/>
      <c r="T71" s="1"/>
    </row>
    <row r="72" spans="1:20" ht="15" x14ac:dyDescent="0.25">
      <c r="A72" s="52"/>
      <c r="C72" s="1"/>
      <c r="E72" s="1"/>
      <c r="F72" s="1"/>
      <c r="G72" s="1"/>
      <c r="H72" s="3"/>
      <c r="I72" s="3"/>
      <c r="J72" s="1"/>
      <c r="K72" s="1"/>
      <c r="L72" s="1"/>
      <c r="S72" s="1"/>
      <c r="T72" s="1"/>
    </row>
    <row r="73" spans="1:20" ht="15" x14ac:dyDescent="0.25">
      <c r="A73" s="52"/>
      <c r="C73" s="1"/>
      <c r="E73" s="1"/>
      <c r="F73" s="39"/>
      <c r="G73" s="1"/>
      <c r="H73" s="3"/>
      <c r="I73" s="3"/>
      <c r="J73" s="39"/>
      <c r="K73" s="1"/>
      <c r="L73" s="1"/>
      <c r="S73" s="1"/>
      <c r="T73" s="1"/>
    </row>
    <row r="74" spans="1:20" ht="15" x14ac:dyDescent="0.25">
      <c r="A74" s="52"/>
      <c r="C74" s="1"/>
      <c r="E74" s="1"/>
      <c r="F74" s="1"/>
      <c r="G74" s="1"/>
      <c r="H74" s="3"/>
      <c r="I74" s="3"/>
      <c r="J74" s="1"/>
      <c r="K74" s="1"/>
      <c r="L74" s="1"/>
      <c r="S74" s="1"/>
      <c r="T74" s="1"/>
    </row>
    <row r="75" spans="1:20" ht="15" x14ac:dyDescent="0.25">
      <c r="A75" s="52"/>
      <c r="C75" s="1"/>
      <c r="E75" s="1"/>
      <c r="F75" s="1"/>
      <c r="G75" s="3"/>
      <c r="H75" s="3"/>
      <c r="I75" s="1"/>
      <c r="J75" s="1"/>
      <c r="K75" s="1"/>
      <c r="L75" s="1"/>
      <c r="S75" s="1"/>
      <c r="T75" s="1"/>
    </row>
    <row r="76" spans="1:20" ht="15" x14ac:dyDescent="0.25">
      <c r="A76" s="52"/>
      <c r="C76" s="1"/>
      <c r="E76" s="1"/>
      <c r="F76" s="1"/>
      <c r="G76" s="3"/>
      <c r="H76" s="3"/>
      <c r="I76" s="1"/>
      <c r="J76" s="1"/>
      <c r="K76" s="1"/>
      <c r="L76" s="1"/>
      <c r="S76" s="1"/>
      <c r="T76" s="1"/>
    </row>
    <row r="77" spans="1:20" ht="15" x14ac:dyDescent="0.25">
      <c r="A77" s="52"/>
      <c r="C77" s="1"/>
      <c r="E77" s="1"/>
      <c r="F77" s="1"/>
      <c r="G77" s="3"/>
      <c r="H77" s="3"/>
      <c r="I77" s="1"/>
      <c r="J77" s="1"/>
      <c r="K77" s="1"/>
      <c r="L77" s="1"/>
      <c r="S77" s="1"/>
      <c r="T77" s="1"/>
    </row>
    <row r="78" spans="1:20" ht="15" x14ac:dyDescent="0.25">
      <c r="A78" s="52"/>
      <c r="C78" s="1"/>
      <c r="E78" s="1"/>
      <c r="F78" s="1"/>
      <c r="G78" s="3"/>
      <c r="H78" s="3"/>
      <c r="I78" s="1"/>
      <c r="J78" s="1"/>
      <c r="K78" s="1"/>
      <c r="L78" s="1"/>
      <c r="S78" s="1"/>
      <c r="T78" s="1"/>
    </row>
    <row r="79" spans="1:20" ht="15" x14ac:dyDescent="0.25">
      <c r="A79" s="52"/>
      <c r="C79" s="1"/>
      <c r="E79" s="1"/>
      <c r="F79" s="1"/>
      <c r="G79" s="3"/>
      <c r="H79" s="3"/>
      <c r="I79" s="1"/>
      <c r="J79" s="1"/>
      <c r="K79" s="1"/>
      <c r="L79" s="1"/>
      <c r="S79" s="1"/>
      <c r="T79" s="1"/>
    </row>
    <row r="80" spans="1:20" ht="15" x14ac:dyDescent="0.25">
      <c r="A80" s="52"/>
      <c r="C80" s="1"/>
      <c r="E80" s="1"/>
      <c r="F80" s="1"/>
      <c r="G80" s="3"/>
      <c r="H80" s="3"/>
      <c r="I80" s="1"/>
      <c r="J80" s="1"/>
      <c r="K80" s="1"/>
      <c r="L80" s="1"/>
      <c r="S80" s="1"/>
      <c r="T80" s="1"/>
    </row>
    <row r="81" spans="1:20" ht="15" x14ac:dyDescent="0.25">
      <c r="A81" s="52"/>
      <c r="C81" s="1"/>
      <c r="E81" s="1"/>
      <c r="F81" s="1"/>
      <c r="G81" s="3"/>
      <c r="H81" s="3"/>
      <c r="I81" s="1"/>
      <c r="J81" s="1"/>
      <c r="K81" s="1"/>
      <c r="L81" s="1"/>
      <c r="S81" s="1"/>
      <c r="T81" s="1"/>
    </row>
    <row r="82" spans="1:20" ht="15" x14ac:dyDescent="0.25">
      <c r="A82" s="52"/>
      <c r="C82" s="1"/>
      <c r="E82" s="1"/>
      <c r="F82" s="1"/>
      <c r="G82" s="3"/>
      <c r="H82" s="3"/>
      <c r="I82" s="1"/>
      <c r="J82" s="1"/>
      <c r="K82" s="1"/>
      <c r="L82" s="1"/>
      <c r="S82" s="1"/>
      <c r="T82" s="1"/>
    </row>
    <row r="83" spans="1:20" x14ac:dyDescent="0.25">
      <c r="F83" s="43"/>
      <c r="G83" s="2"/>
      <c r="R83" s="3"/>
      <c r="T83" s="1"/>
    </row>
    <row r="84" spans="1:20" x14ac:dyDescent="0.25">
      <c r="F84" s="43"/>
      <c r="G84" s="2"/>
      <c r="R84" s="3"/>
      <c r="T84" s="1"/>
    </row>
    <row r="85" spans="1:20" x14ac:dyDescent="0.25">
      <c r="F85" s="43"/>
      <c r="G85" s="2"/>
      <c r="R85" s="3"/>
      <c r="T85" s="1"/>
    </row>
    <row r="86" spans="1:20" x14ac:dyDescent="0.25">
      <c r="F86" s="43"/>
      <c r="G86" s="2"/>
      <c r="R86" s="3"/>
      <c r="T86" s="1"/>
    </row>
    <row r="87" spans="1:20" x14ac:dyDescent="0.25">
      <c r="F87" s="43"/>
      <c r="G87" s="2"/>
      <c r="R87" s="3"/>
      <c r="T87" s="1"/>
    </row>
    <row r="88" spans="1:20" x14ac:dyDescent="0.25">
      <c r="F88" s="43"/>
      <c r="G88" s="2"/>
      <c r="R88" s="3"/>
      <c r="T88" s="1"/>
    </row>
    <row r="89" spans="1:20" x14ac:dyDescent="0.25">
      <c r="F89" s="43"/>
      <c r="G89" s="2"/>
      <c r="R89" s="3"/>
      <c r="T89" s="1"/>
    </row>
    <row r="90" spans="1:20" x14ac:dyDescent="0.25">
      <c r="F90" s="43"/>
      <c r="G90" s="2"/>
      <c r="R90" s="3"/>
      <c r="T90" s="1"/>
    </row>
    <row r="91" spans="1:20" x14ac:dyDescent="0.25">
      <c r="F91" s="43"/>
      <c r="G91" s="2"/>
      <c r="R91" s="3"/>
      <c r="T91" s="1"/>
    </row>
    <row r="92" spans="1:20" x14ac:dyDescent="0.25">
      <c r="F92" s="43"/>
      <c r="G92" s="2"/>
      <c r="R92" s="3"/>
      <c r="T92" s="1"/>
    </row>
    <row r="93" spans="1:20" x14ac:dyDescent="0.25">
      <c r="F93" s="43"/>
      <c r="G93" s="2"/>
      <c r="R93" s="3"/>
      <c r="T93" s="1"/>
    </row>
    <row r="94" spans="1:20" x14ac:dyDescent="0.25">
      <c r="F94" s="43"/>
      <c r="G94" s="2"/>
      <c r="R94" s="3"/>
      <c r="T94" s="1"/>
    </row>
    <row r="95" spans="1:20" x14ac:dyDescent="0.25">
      <c r="F95" s="43"/>
      <c r="G95" s="2"/>
      <c r="R95" s="3"/>
      <c r="T95" s="1"/>
    </row>
  </sheetData>
  <mergeCells count="1">
    <mergeCell ref="E2:J2"/>
  </mergeCells>
  <pageMargins left="0.25" right="0.25" top="0.75" bottom="0.75" header="0.3" footer="0.3"/>
  <pageSetup scale="6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29"/>
  <sheetViews>
    <sheetView workbookViewId="0">
      <selection activeCell="H29" sqref="H29"/>
    </sheetView>
  </sheetViews>
  <sheetFormatPr defaultRowHeight="15" x14ac:dyDescent="0.25"/>
  <cols>
    <col min="1" max="1" width="0.5703125" customWidth="1"/>
    <col min="2" max="2" width="12.7109375" customWidth="1"/>
    <col min="3" max="3" width="16.140625" customWidth="1"/>
    <col min="4" max="4" width="15" customWidth="1"/>
    <col min="5" max="5" width="17" customWidth="1"/>
    <col min="6" max="6" width="18" customWidth="1"/>
    <col min="7" max="7" width="17.42578125" customWidth="1"/>
    <col min="8" max="8" width="16.140625" customWidth="1"/>
    <col min="9" max="9" width="10" customWidth="1"/>
  </cols>
  <sheetData>
    <row r="2" spans="2:17" ht="18.75" x14ac:dyDescent="0.3">
      <c r="B2" s="196" t="s">
        <v>99</v>
      </c>
      <c r="I2" s="197"/>
      <c r="J2" s="197"/>
      <c r="K2" s="197"/>
      <c r="L2" s="197"/>
    </row>
    <row r="3" spans="2:17" x14ac:dyDescent="0.25">
      <c r="I3" s="197"/>
      <c r="J3" s="197"/>
      <c r="K3" s="197"/>
      <c r="L3" s="197"/>
    </row>
    <row r="4" spans="2:17" ht="56.25" customHeight="1" x14ac:dyDescent="0.25">
      <c r="B4" s="178" t="s">
        <v>168</v>
      </c>
      <c r="C4" s="179"/>
      <c r="D4" s="179"/>
      <c r="E4" s="179"/>
      <c r="I4" s="197"/>
      <c r="J4" s="197"/>
      <c r="K4" s="197"/>
      <c r="L4" s="197"/>
    </row>
    <row r="5" spans="2:17" x14ac:dyDescent="0.25">
      <c r="B5" s="178"/>
      <c r="C5" s="179"/>
      <c r="D5" s="179"/>
      <c r="E5" s="179"/>
      <c r="I5" s="197"/>
      <c r="J5" s="197"/>
      <c r="K5" s="197"/>
      <c r="L5" s="197"/>
    </row>
    <row r="6" spans="2:17" x14ac:dyDescent="0.25">
      <c r="B6" s="180" t="s">
        <v>75</v>
      </c>
      <c r="I6" s="197"/>
      <c r="J6" s="197"/>
      <c r="K6" s="197"/>
      <c r="L6" s="197"/>
    </row>
    <row r="7" spans="2:17" ht="22.5" x14ac:dyDescent="0.25">
      <c r="B7" s="181" t="s">
        <v>76</v>
      </c>
      <c r="C7" s="181" t="s">
        <v>77</v>
      </c>
      <c r="D7" s="181" t="s">
        <v>78</v>
      </c>
      <c r="E7" s="181" t="s">
        <v>79</v>
      </c>
      <c r="F7" s="182" t="s">
        <v>80</v>
      </c>
      <c r="G7" s="182" t="s">
        <v>81</v>
      </c>
      <c r="I7" s="197"/>
      <c r="J7" s="197"/>
      <c r="K7" s="197"/>
      <c r="L7" s="197"/>
    </row>
    <row r="8" spans="2:17" x14ac:dyDescent="0.25">
      <c r="B8" s="183">
        <v>2021</v>
      </c>
      <c r="C8" s="184">
        <f t="shared" ref="C8:C9" si="0">E8+D8</f>
        <v>878</v>
      </c>
      <c r="D8" s="184">
        <v>350</v>
      </c>
      <c r="E8" s="184">
        <v>528</v>
      </c>
      <c r="F8" s="185">
        <v>1926709.4</v>
      </c>
      <c r="G8" s="185">
        <v>3489295.6</v>
      </c>
      <c r="I8" s="197"/>
      <c r="J8" s="197"/>
      <c r="K8" s="197"/>
      <c r="L8" s="197"/>
    </row>
    <row r="9" spans="2:17" x14ac:dyDescent="0.25">
      <c r="B9" s="183">
        <v>2022</v>
      </c>
      <c r="C9" s="184">
        <f t="shared" si="0"/>
        <v>878</v>
      </c>
      <c r="D9" s="184">
        <v>350</v>
      </c>
      <c r="E9" s="184">
        <v>528</v>
      </c>
      <c r="F9" s="185">
        <v>2180640.13</v>
      </c>
      <c r="G9" s="185">
        <v>3376097.87</v>
      </c>
      <c r="I9" s="197"/>
      <c r="J9" s="197"/>
      <c r="K9" s="197"/>
      <c r="L9" s="197"/>
    </row>
    <row r="10" spans="2:17" x14ac:dyDescent="0.25">
      <c r="B10" s="183">
        <v>2023</v>
      </c>
      <c r="C10" s="184">
        <v>872</v>
      </c>
      <c r="D10" s="184">
        <v>344</v>
      </c>
      <c r="E10" s="184">
        <v>528</v>
      </c>
      <c r="F10" s="185">
        <v>2266804.4700000002</v>
      </c>
      <c r="G10" s="185">
        <v>3431535.53</v>
      </c>
      <c r="H10" s="186"/>
      <c r="I10" s="197"/>
      <c r="J10" s="197"/>
      <c r="K10" s="197"/>
      <c r="L10" s="197"/>
    </row>
    <row r="11" spans="2:17" x14ac:dyDescent="0.25">
      <c r="B11" s="183">
        <v>2024</v>
      </c>
      <c r="C11" s="184">
        <v>872</v>
      </c>
      <c r="D11" s="184">
        <v>344</v>
      </c>
      <c r="E11" s="184">
        <v>528</v>
      </c>
      <c r="F11" s="185">
        <v>2354400.8199999998</v>
      </c>
      <c r="G11" s="185">
        <v>3531601.23</v>
      </c>
      <c r="H11" s="186"/>
      <c r="I11" s="197"/>
      <c r="J11" s="197"/>
      <c r="K11" s="197"/>
      <c r="L11" s="197"/>
    </row>
    <row r="12" spans="2:17" x14ac:dyDescent="0.25">
      <c r="B12" s="187"/>
      <c r="F12" s="188"/>
      <c r="G12" s="188"/>
      <c r="I12" s="197"/>
      <c r="J12" s="197"/>
      <c r="K12" s="197"/>
      <c r="L12" s="197"/>
    </row>
    <row r="13" spans="2:17" ht="56.25" customHeight="1" x14ac:dyDescent="0.25">
      <c r="B13" s="178" t="s">
        <v>82</v>
      </c>
      <c r="I13" s="197"/>
      <c r="J13" s="197"/>
      <c r="K13" s="197"/>
      <c r="L13" s="197"/>
    </row>
    <row r="14" spans="2:17" x14ac:dyDescent="0.25">
      <c r="B14" s="178"/>
      <c r="I14" s="197"/>
      <c r="J14" s="197"/>
      <c r="K14" s="197"/>
      <c r="L14" s="197"/>
    </row>
    <row r="15" spans="2:17" x14ac:dyDescent="0.25">
      <c r="B15" s="180" t="s">
        <v>75</v>
      </c>
      <c r="I15" s="197"/>
      <c r="J15" s="197"/>
      <c r="K15" s="197"/>
      <c r="L15" s="197"/>
    </row>
    <row r="16" spans="2:17" ht="33.75" x14ac:dyDescent="0.25">
      <c r="B16" s="181" t="s">
        <v>83</v>
      </c>
      <c r="C16" s="181" t="s">
        <v>84</v>
      </c>
      <c r="D16" s="181" t="s">
        <v>85</v>
      </c>
      <c r="E16" s="181" t="s">
        <v>86</v>
      </c>
      <c r="F16" s="181" t="s">
        <v>87</v>
      </c>
      <c r="G16" s="181" t="s">
        <v>88</v>
      </c>
      <c r="I16" s="197"/>
      <c r="J16" s="197"/>
      <c r="K16" s="197"/>
      <c r="L16" s="197"/>
      <c r="Q16" t="s">
        <v>100</v>
      </c>
    </row>
    <row r="17" spans="2:10" x14ac:dyDescent="0.25">
      <c r="B17" s="189" t="s">
        <v>89</v>
      </c>
      <c r="C17" s="190">
        <f>F17+D17</f>
        <v>50</v>
      </c>
      <c r="D17" s="190">
        <v>41</v>
      </c>
      <c r="E17" s="191">
        <v>248041.16</v>
      </c>
      <c r="F17" s="190">
        <v>9</v>
      </c>
      <c r="G17" s="192">
        <v>62086.15</v>
      </c>
    </row>
    <row r="18" spans="2:10" x14ac:dyDescent="0.25">
      <c r="B18" s="189" t="s">
        <v>90</v>
      </c>
      <c r="C18" s="190">
        <f t="shared" ref="C18:C19" si="1">F18+D18</f>
        <v>699</v>
      </c>
      <c r="D18" s="190">
        <v>399</v>
      </c>
      <c r="E18" s="191">
        <v>2442876.44</v>
      </c>
      <c r="F18" s="190">
        <v>300</v>
      </c>
      <c r="G18" s="191">
        <v>1889803.93</v>
      </c>
    </row>
    <row r="19" spans="2:10" ht="25.5" customHeight="1" x14ac:dyDescent="0.25">
      <c r="B19" s="189" t="s">
        <v>91</v>
      </c>
      <c r="C19" s="190">
        <f t="shared" si="1"/>
        <v>129</v>
      </c>
      <c r="D19" s="190">
        <v>88</v>
      </c>
      <c r="E19" s="192">
        <v>840683.63</v>
      </c>
      <c r="F19" s="190">
        <v>41</v>
      </c>
      <c r="G19" s="191">
        <v>402510.74</v>
      </c>
    </row>
    <row r="20" spans="2:10" ht="2.25" customHeight="1" x14ac:dyDescent="0.25">
      <c r="B20" s="187"/>
    </row>
    <row r="21" spans="2:10" x14ac:dyDescent="0.25">
      <c r="B21" s="187"/>
    </row>
    <row r="22" spans="2:10" ht="67.5" customHeight="1" x14ac:dyDescent="0.25">
      <c r="B22" s="278" t="s">
        <v>92</v>
      </c>
      <c r="C22" s="278"/>
      <c r="D22" s="278"/>
      <c r="E22" s="278"/>
      <c r="F22" s="278"/>
      <c r="G22" s="278"/>
      <c r="H22" s="278"/>
      <c r="I22" s="198"/>
    </row>
    <row r="23" spans="2:10" x14ac:dyDescent="0.25">
      <c r="B23" s="203"/>
      <c r="C23" s="203"/>
      <c r="D23" s="203"/>
      <c r="E23" s="203"/>
      <c r="F23" s="203"/>
      <c r="G23" s="203"/>
      <c r="H23" s="203"/>
      <c r="I23" s="198"/>
    </row>
    <row r="24" spans="2:10" x14ac:dyDescent="0.25">
      <c r="B24" s="180" t="s">
        <v>75</v>
      </c>
    </row>
    <row r="25" spans="2:10" ht="45" x14ac:dyDescent="0.25">
      <c r="B25" s="181" t="s">
        <v>76</v>
      </c>
      <c r="C25" s="181" t="s">
        <v>93</v>
      </c>
      <c r="D25" s="181" t="s">
        <v>94</v>
      </c>
      <c r="E25" s="181" t="s">
        <v>95</v>
      </c>
      <c r="F25" s="181" t="s">
        <v>96</v>
      </c>
      <c r="G25" s="181" t="s">
        <v>97</v>
      </c>
      <c r="H25" s="181" t="s">
        <v>98</v>
      </c>
    </row>
    <row r="26" spans="2:10" x14ac:dyDescent="0.25">
      <c r="B26" s="193">
        <v>2021</v>
      </c>
      <c r="C26" s="192">
        <f t="shared" ref="C26:C27" si="2">H26+G26</f>
        <v>140000</v>
      </c>
      <c r="D26" s="190">
        <f t="shared" ref="D26" si="3">F26+E26</f>
        <v>112</v>
      </c>
      <c r="E26" s="194">
        <v>56</v>
      </c>
      <c r="F26" s="194">
        <v>56</v>
      </c>
      <c r="G26" s="195">
        <v>70000</v>
      </c>
      <c r="H26" s="195">
        <v>70000</v>
      </c>
    </row>
    <row r="27" spans="2:10" x14ac:dyDescent="0.25">
      <c r="B27" s="193">
        <v>2022</v>
      </c>
      <c r="C27" s="192">
        <f t="shared" si="2"/>
        <v>140000</v>
      </c>
      <c r="D27" s="190">
        <f>F27+E27</f>
        <v>112</v>
      </c>
      <c r="E27" s="194">
        <v>56</v>
      </c>
      <c r="F27" s="194">
        <v>56</v>
      </c>
      <c r="G27" s="195">
        <v>70000</v>
      </c>
      <c r="H27" s="195">
        <v>70000</v>
      </c>
      <c r="I27" s="199"/>
      <c r="J27" s="197"/>
    </row>
    <row r="28" spans="2:10" x14ac:dyDescent="0.25">
      <c r="B28" s="193">
        <v>2023</v>
      </c>
      <c r="C28" s="192">
        <v>200000</v>
      </c>
      <c r="D28" s="190">
        <v>250</v>
      </c>
      <c r="E28" s="194">
        <v>125</v>
      </c>
      <c r="F28" s="194">
        <v>125</v>
      </c>
      <c r="G28" s="195">
        <v>100000</v>
      </c>
      <c r="H28" s="195">
        <v>100000</v>
      </c>
      <c r="I28" s="200"/>
      <c r="J28" s="197"/>
    </row>
    <row r="29" spans="2:10" x14ac:dyDescent="0.25">
      <c r="B29" s="193">
        <v>2024</v>
      </c>
      <c r="C29" s="192">
        <v>290000</v>
      </c>
      <c r="D29" s="190">
        <v>280</v>
      </c>
      <c r="E29" s="194">
        <v>140</v>
      </c>
      <c r="F29" s="194">
        <v>140</v>
      </c>
      <c r="G29" s="195">
        <v>145000</v>
      </c>
      <c r="H29" s="195">
        <v>145000</v>
      </c>
    </row>
  </sheetData>
  <mergeCells count="1">
    <mergeCell ref="B22:H22"/>
  </mergeCells>
  <pageMargins left="0.7" right="0.7" top="0.75" bottom="0.75" header="0.3" footer="0.3"/>
  <pageSetup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8"/>
  <sheetViews>
    <sheetView workbookViewId="0">
      <selection activeCell="C29" sqref="C29"/>
    </sheetView>
  </sheetViews>
  <sheetFormatPr defaultRowHeight="15" x14ac:dyDescent="0.25"/>
  <cols>
    <col min="1" max="1" width="2.28515625" customWidth="1"/>
    <col min="2" max="2" width="14.28515625" customWidth="1"/>
    <col min="3" max="3" width="31.85546875" bestFit="1" customWidth="1"/>
    <col min="6" max="6" width="17" customWidth="1"/>
    <col min="7" max="7" width="16.28515625" customWidth="1"/>
    <col min="8" max="8" width="17" customWidth="1"/>
  </cols>
  <sheetData>
    <row r="2" spans="2:8" ht="15.75" x14ac:dyDescent="0.25">
      <c r="B2" s="48" t="s">
        <v>169</v>
      </c>
      <c r="C2" s="49"/>
      <c r="D2" s="50"/>
      <c r="E2" s="51"/>
      <c r="F2" s="51"/>
    </row>
    <row r="3" spans="2:8" ht="15.75" thickBot="1" x14ac:dyDescent="0.3">
      <c r="B3" s="159" t="s">
        <v>167</v>
      </c>
      <c r="C3" s="159"/>
      <c r="D3" s="159"/>
    </row>
    <row r="4" spans="2:8" ht="30" thickBot="1" x14ac:dyDescent="0.3">
      <c r="B4" s="204" t="s">
        <v>102</v>
      </c>
      <c r="C4" s="64" t="s">
        <v>4</v>
      </c>
      <c r="D4" s="65" t="s">
        <v>5</v>
      </c>
      <c r="E4" s="66" t="s">
        <v>6</v>
      </c>
      <c r="F4" s="67" t="s">
        <v>101</v>
      </c>
      <c r="G4" s="67" t="s">
        <v>166</v>
      </c>
      <c r="H4" s="201" t="s">
        <v>171</v>
      </c>
    </row>
    <row r="5" spans="2:8" ht="15.75" x14ac:dyDescent="0.25">
      <c r="B5" s="205"/>
      <c r="C5" s="59" t="s">
        <v>12</v>
      </c>
      <c r="D5" s="146">
        <v>16015</v>
      </c>
      <c r="E5" s="146">
        <v>18</v>
      </c>
      <c r="F5" s="61">
        <v>226565.48</v>
      </c>
      <c r="G5" s="147">
        <v>227582.77</v>
      </c>
      <c r="H5" s="61">
        <v>230134.24</v>
      </c>
    </row>
    <row r="6" spans="2:8" ht="15.75" x14ac:dyDescent="0.25">
      <c r="B6" s="206"/>
      <c r="C6" s="110" t="s">
        <v>13</v>
      </c>
      <c r="D6" s="111">
        <v>16315</v>
      </c>
      <c r="E6" s="111">
        <v>25</v>
      </c>
      <c r="F6" s="33">
        <v>122293.08</v>
      </c>
      <c r="G6" s="112">
        <v>122539.05</v>
      </c>
      <c r="H6" s="33">
        <v>123289.06</v>
      </c>
    </row>
    <row r="7" spans="2:8" ht="15.75" x14ac:dyDescent="0.25">
      <c r="B7" s="206"/>
      <c r="C7" s="110" t="s">
        <v>14</v>
      </c>
      <c r="D7" s="111">
        <v>16629</v>
      </c>
      <c r="E7" s="111">
        <v>6</v>
      </c>
      <c r="F7" s="112">
        <v>33679.839999999997</v>
      </c>
      <c r="G7" s="112">
        <v>33819.919999999998</v>
      </c>
      <c r="H7" s="33">
        <v>33960.01</v>
      </c>
    </row>
    <row r="8" spans="2:8" ht="15.75" x14ac:dyDescent="0.25">
      <c r="B8" s="206"/>
      <c r="C8" s="110" t="s">
        <v>0</v>
      </c>
      <c r="D8" s="111">
        <v>16775</v>
      </c>
      <c r="E8" s="111">
        <v>4</v>
      </c>
      <c r="F8" s="112">
        <v>21868.58</v>
      </c>
      <c r="G8" s="112">
        <v>21960.05</v>
      </c>
      <c r="H8" s="33">
        <v>22051.52</v>
      </c>
    </row>
    <row r="9" spans="2:8" ht="15.75" x14ac:dyDescent="0.25">
      <c r="B9" s="206"/>
      <c r="C9" s="110" t="s">
        <v>15</v>
      </c>
      <c r="D9" s="111">
        <v>16915</v>
      </c>
      <c r="E9" s="111">
        <v>0</v>
      </c>
      <c r="F9" s="112">
        <v>98895.07</v>
      </c>
      <c r="G9" s="112">
        <v>98918</v>
      </c>
      <c r="H9" s="33">
        <v>98940.93</v>
      </c>
    </row>
    <row r="10" spans="2:8" ht="15.75" x14ac:dyDescent="0.25">
      <c r="B10" s="206"/>
      <c r="C10" s="110" t="s">
        <v>16</v>
      </c>
      <c r="D10" s="111">
        <v>17515</v>
      </c>
      <c r="E10" s="111">
        <v>19</v>
      </c>
      <c r="F10" s="112">
        <v>93047.57</v>
      </c>
      <c r="G10" s="112">
        <v>92703.57</v>
      </c>
      <c r="H10" s="33">
        <v>93101.84</v>
      </c>
    </row>
    <row r="11" spans="2:8" ht="15.75" x14ac:dyDescent="0.25">
      <c r="B11" s="206"/>
      <c r="C11" s="110" t="s">
        <v>17</v>
      </c>
      <c r="D11" s="111">
        <v>18015</v>
      </c>
      <c r="E11" s="111">
        <v>9</v>
      </c>
      <c r="F11" s="112">
        <v>52337.01</v>
      </c>
      <c r="G11" s="112">
        <v>52560.95</v>
      </c>
      <c r="H11" s="33">
        <v>52756.32</v>
      </c>
    </row>
    <row r="12" spans="2:8" ht="15.75" x14ac:dyDescent="0.25">
      <c r="B12" s="206"/>
      <c r="C12" s="110" t="s">
        <v>18</v>
      </c>
      <c r="D12" s="111">
        <v>18275</v>
      </c>
      <c r="E12" s="111">
        <v>13</v>
      </c>
      <c r="F12" s="112">
        <v>79847.710000000006</v>
      </c>
      <c r="G12" s="112">
        <v>80110.89</v>
      </c>
      <c r="H12" s="33">
        <v>80374.070000000007</v>
      </c>
    </row>
    <row r="13" spans="2:8" ht="15.75" x14ac:dyDescent="0.25">
      <c r="B13" s="206"/>
      <c r="C13" s="110" t="s">
        <v>19</v>
      </c>
      <c r="D13" s="111">
        <v>19575</v>
      </c>
      <c r="E13" s="111">
        <v>4</v>
      </c>
      <c r="F13" s="112">
        <v>24539.09</v>
      </c>
      <c r="G13" s="112">
        <v>24645.79</v>
      </c>
      <c r="H13" s="33">
        <v>24752.48</v>
      </c>
    </row>
    <row r="14" spans="2:8" ht="15.75" x14ac:dyDescent="0.25">
      <c r="B14" s="206"/>
      <c r="C14" s="110" t="s">
        <v>1</v>
      </c>
      <c r="D14" s="111">
        <v>47015</v>
      </c>
      <c r="E14" s="111">
        <v>19</v>
      </c>
      <c r="F14" s="112">
        <v>88522.93</v>
      </c>
      <c r="G14" s="112">
        <v>88896.9</v>
      </c>
      <c r="H14" s="33">
        <v>87955.36</v>
      </c>
    </row>
    <row r="15" spans="2:8" ht="15.75" x14ac:dyDescent="0.25">
      <c r="B15" s="206"/>
      <c r="C15" s="110" t="s">
        <v>20</v>
      </c>
      <c r="D15" s="111">
        <v>48015</v>
      </c>
      <c r="E15" s="111">
        <v>5</v>
      </c>
      <c r="F15" s="112">
        <v>20983.25</v>
      </c>
      <c r="G15" s="112">
        <v>21077.66</v>
      </c>
      <c r="H15" s="33">
        <v>21172.07</v>
      </c>
    </row>
    <row r="16" spans="2:8" ht="15.75" x14ac:dyDescent="0.25">
      <c r="B16" s="206"/>
      <c r="C16" s="110" t="s">
        <v>21</v>
      </c>
      <c r="D16" s="111">
        <v>65075</v>
      </c>
      <c r="E16" s="111">
        <v>8</v>
      </c>
      <c r="F16" s="112">
        <v>39784.85</v>
      </c>
      <c r="G16" s="112">
        <v>39951.879999999997</v>
      </c>
      <c r="H16" s="33">
        <v>40118.9</v>
      </c>
    </row>
    <row r="17" spans="2:8" ht="15.75" x14ac:dyDescent="0.25">
      <c r="B17" s="206"/>
      <c r="C17" s="110" t="s">
        <v>22</v>
      </c>
      <c r="D17" s="111">
        <v>66080</v>
      </c>
      <c r="E17" s="111">
        <v>7</v>
      </c>
      <c r="F17" s="112">
        <v>44764.83</v>
      </c>
      <c r="G17" s="112">
        <v>44952.7</v>
      </c>
      <c r="H17" s="33">
        <v>45140.57</v>
      </c>
    </row>
    <row r="18" spans="2:8" ht="15.75" x14ac:dyDescent="0.25">
      <c r="B18" s="206"/>
      <c r="C18" s="110" t="s">
        <v>23</v>
      </c>
      <c r="D18" s="111">
        <v>73024</v>
      </c>
      <c r="E18" s="111">
        <v>2</v>
      </c>
      <c r="F18" s="112">
        <v>13063.59</v>
      </c>
      <c r="G18" s="112">
        <v>13125.68</v>
      </c>
      <c r="H18" s="33">
        <v>13187.76</v>
      </c>
    </row>
    <row r="19" spans="2:8" ht="15.75" x14ac:dyDescent="0.25">
      <c r="B19" s="206"/>
      <c r="C19" s="110" t="s">
        <v>24</v>
      </c>
      <c r="D19" s="111">
        <v>73900</v>
      </c>
      <c r="E19" s="111">
        <v>126</v>
      </c>
      <c r="F19" s="112">
        <v>999175</v>
      </c>
      <c r="G19" s="33">
        <v>1060830</v>
      </c>
      <c r="H19" s="33">
        <v>1133825</v>
      </c>
    </row>
    <row r="20" spans="2:8" ht="15.75" x14ac:dyDescent="0.25">
      <c r="B20" s="206"/>
      <c r="C20" s="110" t="s">
        <v>25</v>
      </c>
      <c r="D20" s="111">
        <v>75571</v>
      </c>
      <c r="E20" s="111">
        <v>10</v>
      </c>
      <c r="F20" s="112">
        <v>63563.87</v>
      </c>
      <c r="G20" s="112">
        <v>63788.87</v>
      </c>
      <c r="H20" s="33">
        <v>64041.87</v>
      </c>
    </row>
    <row r="21" spans="2:8" ht="15.75" x14ac:dyDescent="0.25">
      <c r="B21" s="206"/>
      <c r="C21" s="110" t="s">
        <v>26</v>
      </c>
      <c r="D21" s="111">
        <v>75572</v>
      </c>
      <c r="E21" s="111">
        <v>8</v>
      </c>
      <c r="F21" s="112">
        <v>90000</v>
      </c>
      <c r="G21" s="112">
        <v>92000</v>
      </c>
      <c r="H21" s="33">
        <v>92000</v>
      </c>
    </row>
    <row r="22" spans="2:8" ht="15.75" x14ac:dyDescent="0.25">
      <c r="B22" s="206"/>
      <c r="C22" s="110" t="s">
        <v>27</v>
      </c>
      <c r="D22" s="111">
        <v>85015</v>
      </c>
      <c r="E22" s="111">
        <v>17</v>
      </c>
      <c r="F22" s="112">
        <v>73089.77</v>
      </c>
      <c r="G22" s="112">
        <v>73403.259999999995</v>
      </c>
      <c r="H22" s="33">
        <v>73716.740000000005</v>
      </c>
    </row>
    <row r="23" spans="2:8" ht="15.75" x14ac:dyDescent="0.25">
      <c r="B23" s="206"/>
      <c r="C23" s="110" t="s">
        <v>28</v>
      </c>
      <c r="D23" s="111">
        <v>92075</v>
      </c>
      <c r="E23" s="111">
        <v>7</v>
      </c>
      <c r="F23" s="112">
        <v>47881.86</v>
      </c>
      <c r="G23" s="118">
        <v>48086.83</v>
      </c>
      <c r="H23" s="33">
        <v>48291.74</v>
      </c>
    </row>
    <row r="24" spans="2:8" ht="15.75" x14ac:dyDescent="0.25">
      <c r="B24" s="206"/>
      <c r="C24" s="110" t="s">
        <v>104</v>
      </c>
      <c r="D24" s="111">
        <v>93420</v>
      </c>
      <c r="E24" s="111">
        <v>455</v>
      </c>
      <c r="F24" s="112">
        <v>2793802.36</v>
      </c>
      <c r="G24" s="112">
        <v>2634078.63</v>
      </c>
      <c r="H24" s="33">
        <v>2706303.52</v>
      </c>
    </row>
    <row r="25" spans="2:8" ht="16.5" thickBot="1" x14ac:dyDescent="0.3">
      <c r="B25" s="80"/>
      <c r="C25" s="81" t="s">
        <v>105</v>
      </c>
      <c r="D25" s="117">
        <v>94620</v>
      </c>
      <c r="E25" s="207">
        <v>110</v>
      </c>
      <c r="F25" s="118">
        <v>752046.31</v>
      </c>
      <c r="G25" s="118">
        <v>860360</v>
      </c>
      <c r="H25" s="118">
        <v>849256.84</v>
      </c>
    </row>
    <row r="26" spans="2:8" ht="16.5" thickBot="1" x14ac:dyDescent="0.3">
      <c r="B26" s="202"/>
      <c r="C26" s="176" t="s">
        <v>103</v>
      </c>
      <c r="D26" s="209"/>
      <c r="E26" s="208">
        <f>SUM(E5:E25)</f>
        <v>872</v>
      </c>
      <c r="F26" s="165">
        <f>SUM(F5:F25)</f>
        <v>5779752.0500000007</v>
      </c>
      <c r="G26" s="165">
        <f>SUM(G5:G25)</f>
        <v>5795393.4000000004</v>
      </c>
      <c r="H26" s="165">
        <f>SUM(H5:H25)</f>
        <v>5934370.8399999999</v>
      </c>
    </row>
    <row r="28" spans="2:8" x14ac:dyDescent="0.25">
      <c r="F28" s="210"/>
    </row>
  </sheetData>
  <pageMargins left="0.7" right="0.7" top="0.75" bottom="0.75" header="0.3" footer="0.3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Buxheti 2024-2026</vt:lpstr>
      <vt:lpstr>LISTA E PROJEKTEVE</vt:lpstr>
      <vt:lpstr>Vlersimi i Hershem 2024</vt:lpstr>
      <vt:lpstr>Vlersim i Hershem 2025</vt:lpstr>
      <vt:lpstr>Vlersimet e Hershme 2026</vt:lpstr>
      <vt:lpstr>Buxhetimi i pergjithshem Gjinor</vt:lpstr>
      <vt:lpstr>Pagat 2024-2026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Zoje Selmonaj</dc:creator>
  <cp:lastModifiedBy>Gani Cacaj</cp:lastModifiedBy>
  <cp:lastPrinted>2023-09-20T12:39:17Z</cp:lastPrinted>
  <dcterms:created xsi:type="dcterms:W3CDTF">2019-07-30T10:33:55Z</dcterms:created>
  <dcterms:modified xsi:type="dcterms:W3CDTF">2024-03-12T13:34:38Z</dcterms:modified>
</cp:coreProperties>
</file>