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fina.Cacaj\Desktop\Buxheti 18.08.2025\"/>
    </mc:Choice>
  </mc:AlternateContent>
  <bookViews>
    <workbookView xWindow="-120" yWindow="-120" windowWidth="29040" windowHeight="15720" firstSheet="2" activeTab="5"/>
  </bookViews>
  <sheets>
    <sheet name="Buxheti 2026-2028" sheetId="7" r:id="rId1"/>
    <sheet name="LISTA E PROJEKTEVE" sheetId="12" r:id="rId2"/>
    <sheet name="Vlerimi i Hershen 2026" sheetId="8" r:id="rId3"/>
    <sheet name="Vlersimi i Hershem 2027" sheetId="9" r:id="rId4"/>
    <sheet name="Vlersimi i Hershem 2028" sheetId="10" r:id="rId5"/>
    <sheet name="Buxhetimi i pergjithshem Gjinor" sheetId="13" r:id="rId6"/>
    <sheet name="Pagat 2026-2028" sheetId="15"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13" l="1"/>
  <c r="D26" i="13"/>
  <c r="D29" i="13"/>
  <c r="D30" i="13"/>
  <c r="D28" i="13"/>
  <c r="D19" i="13"/>
  <c r="D18" i="13"/>
  <c r="D9" i="13"/>
  <c r="D10" i="13"/>
  <c r="D11" i="13"/>
  <c r="D8" i="13"/>
  <c r="I50" i="8"/>
  <c r="I51" i="8"/>
  <c r="I52" i="8"/>
  <c r="I53" i="8"/>
  <c r="I54" i="8"/>
  <c r="I55" i="8"/>
  <c r="I56" i="8"/>
  <c r="I57" i="8"/>
  <c r="I58" i="8"/>
  <c r="I59" i="8"/>
  <c r="I60" i="8"/>
  <c r="I61" i="8"/>
  <c r="I62" i="8"/>
  <c r="I63" i="8"/>
  <c r="I64" i="8"/>
  <c r="I65" i="8"/>
  <c r="I66" i="8"/>
  <c r="I67" i="8"/>
  <c r="I49" i="8"/>
  <c r="I48" i="8"/>
  <c r="H50" i="8"/>
  <c r="H51" i="8"/>
  <c r="H52" i="8"/>
  <c r="H53" i="8"/>
  <c r="H54" i="8"/>
  <c r="H55" i="8"/>
  <c r="H56" i="8"/>
  <c r="H57" i="8"/>
  <c r="H58" i="8"/>
  <c r="H59" i="8"/>
  <c r="H60" i="8"/>
  <c r="H61" i="8"/>
  <c r="H62" i="8"/>
  <c r="H63" i="8"/>
  <c r="H64" i="8"/>
  <c r="H65" i="8"/>
  <c r="H66" i="8"/>
  <c r="H67" i="8"/>
  <c r="H49" i="8"/>
  <c r="H48" i="8"/>
  <c r="G50" i="8"/>
  <c r="G51" i="8"/>
  <c r="G52" i="8"/>
  <c r="G53" i="8"/>
  <c r="G54" i="8"/>
  <c r="G55" i="8"/>
  <c r="G56" i="8"/>
  <c r="G57" i="8"/>
  <c r="G58" i="8"/>
  <c r="G59" i="8"/>
  <c r="G60" i="8"/>
  <c r="G61" i="8"/>
  <c r="G62" i="8"/>
  <c r="G63" i="8"/>
  <c r="G64" i="8"/>
  <c r="G65" i="8"/>
  <c r="G66" i="8"/>
  <c r="G67" i="8"/>
  <c r="G49" i="8"/>
  <c r="G48" i="8"/>
  <c r="F54" i="8"/>
  <c r="F55" i="8"/>
  <c r="F56" i="8"/>
  <c r="F57" i="8"/>
  <c r="F58" i="8"/>
  <c r="F59" i="8"/>
  <c r="F60" i="8"/>
  <c r="F61" i="8"/>
  <c r="F68" i="8" s="1"/>
  <c r="F62" i="8"/>
  <c r="F63" i="8"/>
  <c r="F64" i="8"/>
  <c r="F65" i="8"/>
  <c r="F66" i="8"/>
  <c r="F67" i="8"/>
  <c r="F53" i="8"/>
  <c r="F52" i="8"/>
  <c r="F51" i="8"/>
  <c r="F50" i="8"/>
  <c r="F48" i="8"/>
  <c r="F49" i="8"/>
  <c r="F24" i="8"/>
  <c r="G24" i="8"/>
  <c r="H24" i="8"/>
  <c r="I24" i="8"/>
  <c r="J24" i="8"/>
  <c r="J5" i="8"/>
  <c r="J6" i="8"/>
  <c r="J7" i="8"/>
  <c r="J8" i="8"/>
  <c r="J9" i="8"/>
  <c r="J10" i="8"/>
  <c r="J11" i="8"/>
  <c r="J12" i="8"/>
  <c r="J13" i="8"/>
  <c r="J14" i="8"/>
  <c r="J15" i="8"/>
  <c r="J16" i="8"/>
  <c r="J17" i="8"/>
  <c r="J18" i="8"/>
  <c r="J19" i="8"/>
  <c r="J20" i="8"/>
  <c r="J21" i="8"/>
  <c r="J22" i="8"/>
  <c r="J23" i="8"/>
  <c r="J4" i="8"/>
  <c r="E67" i="10"/>
  <c r="E66" i="9"/>
  <c r="E49" i="8"/>
  <c r="G54" i="10"/>
  <c r="F67" i="10"/>
  <c r="F66" i="10"/>
  <c r="F65" i="10"/>
  <c r="F64" i="10"/>
  <c r="F63" i="10"/>
  <c r="F62" i="10"/>
  <c r="F61" i="10"/>
  <c r="F60" i="10"/>
  <c r="F59" i="10"/>
  <c r="F58" i="10"/>
  <c r="J58" i="10" s="1"/>
  <c r="F57" i="10"/>
  <c r="F56" i="10"/>
  <c r="F55" i="10"/>
  <c r="F54" i="10"/>
  <c r="F53" i="10"/>
  <c r="F52" i="10"/>
  <c r="F51" i="10"/>
  <c r="F50" i="10"/>
  <c r="F49" i="10"/>
  <c r="F48" i="10"/>
  <c r="G54" i="9"/>
  <c r="G68" i="9"/>
  <c r="F67" i="9"/>
  <c r="F66" i="9"/>
  <c r="F65" i="9"/>
  <c r="F64" i="9"/>
  <c r="F63" i="9"/>
  <c r="F62" i="9"/>
  <c r="F61" i="9"/>
  <c r="F60" i="9"/>
  <c r="F59" i="9"/>
  <c r="F58" i="9"/>
  <c r="F57" i="9"/>
  <c r="J57" i="9" s="1"/>
  <c r="F56" i="9"/>
  <c r="F55" i="9"/>
  <c r="F54" i="9"/>
  <c r="F53" i="9"/>
  <c r="F52" i="9"/>
  <c r="F51" i="9"/>
  <c r="F50" i="9"/>
  <c r="F49" i="9"/>
  <c r="F48" i="9"/>
  <c r="D68" i="10"/>
  <c r="I67" i="10"/>
  <c r="H67" i="10"/>
  <c r="G67" i="10"/>
  <c r="I66" i="10"/>
  <c r="H66" i="10"/>
  <c r="G66" i="10"/>
  <c r="E66" i="10"/>
  <c r="I65" i="10"/>
  <c r="G65" i="10"/>
  <c r="E65" i="10"/>
  <c r="I64" i="10"/>
  <c r="H64" i="10"/>
  <c r="G64" i="10"/>
  <c r="E64" i="10"/>
  <c r="I63" i="10"/>
  <c r="H63" i="10"/>
  <c r="G63" i="10"/>
  <c r="E63" i="10"/>
  <c r="I62" i="10"/>
  <c r="H62" i="10"/>
  <c r="G62" i="10"/>
  <c r="E62" i="10"/>
  <c r="I61" i="10"/>
  <c r="H61" i="10"/>
  <c r="G61" i="10"/>
  <c r="E61" i="10"/>
  <c r="I60" i="10"/>
  <c r="H60" i="10"/>
  <c r="G60" i="10"/>
  <c r="E60" i="10"/>
  <c r="I59" i="10"/>
  <c r="H59" i="10"/>
  <c r="G59" i="10"/>
  <c r="E59" i="10"/>
  <c r="I58" i="10"/>
  <c r="H58" i="10"/>
  <c r="G58" i="10"/>
  <c r="E58" i="10"/>
  <c r="I57" i="10"/>
  <c r="H57" i="10"/>
  <c r="G57" i="10"/>
  <c r="E57" i="10"/>
  <c r="I56" i="10"/>
  <c r="H56" i="10"/>
  <c r="G56" i="10"/>
  <c r="J56" i="10" s="1"/>
  <c r="E56" i="10"/>
  <c r="I55" i="10"/>
  <c r="H55" i="10"/>
  <c r="G55" i="10"/>
  <c r="E55" i="10"/>
  <c r="I54" i="10"/>
  <c r="H54" i="10"/>
  <c r="E54" i="10"/>
  <c r="I53" i="10"/>
  <c r="H53" i="10"/>
  <c r="G53" i="10"/>
  <c r="E53" i="10"/>
  <c r="J53" i="10" s="1"/>
  <c r="I52" i="10"/>
  <c r="H52" i="10"/>
  <c r="G52" i="10"/>
  <c r="E52" i="10"/>
  <c r="I51" i="10"/>
  <c r="H51" i="10"/>
  <c r="G51" i="10"/>
  <c r="E51" i="10"/>
  <c r="J50" i="10"/>
  <c r="I50" i="10"/>
  <c r="H50" i="10"/>
  <c r="G50" i="10"/>
  <c r="E50" i="10"/>
  <c r="I49" i="10"/>
  <c r="H49" i="10"/>
  <c r="G49" i="10"/>
  <c r="J49" i="10" s="1"/>
  <c r="E49" i="10"/>
  <c r="I48" i="10"/>
  <c r="H48" i="10"/>
  <c r="G48" i="10"/>
  <c r="E48" i="10"/>
  <c r="E68" i="10" s="1"/>
  <c r="D68" i="9"/>
  <c r="I67" i="9"/>
  <c r="H67" i="9"/>
  <c r="G67" i="9"/>
  <c r="E67" i="9"/>
  <c r="I66" i="9"/>
  <c r="H66" i="9"/>
  <c r="G66" i="9"/>
  <c r="J66" i="9"/>
  <c r="I65" i="9"/>
  <c r="G65" i="9"/>
  <c r="E65" i="9"/>
  <c r="I64" i="9"/>
  <c r="H64" i="9"/>
  <c r="G64" i="9"/>
  <c r="J64" i="9" s="1"/>
  <c r="E64" i="9"/>
  <c r="I63" i="9"/>
  <c r="H63" i="9"/>
  <c r="G63" i="9"/>
  <c r="E63" i="9"/>
  <c r="I62" i="9"/>
  <c r="H62" i="9"/>
  <c r="G62" i="9"/>
  <c r="E62" i="9"/>
  <c r="I61" i="9"/>
  <c r="H61" i="9"/>
  <c r="G61" i="9"/>
  <c r="E61" i="9"/>
  <c r="J61" i="9" s="1"/>
  <c r="I60" i="9"/>
  <c r="H60" i="9"/>
  <c r="G60" i="9"/>
  <c r="E60" i="9"/>
  <c r="I59" i="9"/>
  <c r="H59" i="9"/>
  <c r="G59" i="9"/>
  <c r="E59" i="9"/>
  <c r="I58" i="9"/>
  <c r="H58" i="9"/>
  <c r="G58" i="9"/>
  <c r="J58" i="9" s="1"/>
  <c r="E58" i="9"/>
  <c r="I57" i="9"/>
  <c r="H57" i="9"/>
  <c r="G57" i="9"/>
  <c r="E57" i="9"/>
  <c r="I56" i="9"/>
  <c r="H56" i="9"/>
  <c r="G56" i="9"/>
  <c r="J56" i="9" s="1"/>
  <c r="E56" i="9"/>
  <c r="I55" i="9"/>
  <c r="H55" i="9"/>
  <c r="G55" i="9"/>
  <c r="E55" i="9"/>
  <c r="I54" i="9"/>
  <c r="H54" i="9"/>
  <c r="E54" i="9"/>
  <c r="I53" i="9"/>
  <c r="H53" i="9"/>
  <c r="G53" i="9"/>
  <c r="E53" i="9"/>
  <c r="J53" i="9" s="1"/>
  <c r="I52" i="9"/>
  <c r="H52" i="9"/>
  <c r="G52" i="9"/>
  <c r="E52" i="9"/>
  <c r="J52" i="9" s="1"/>
  <c r="I51" i="9"/>
  <c r="H51" i="9"/>
  <c r="G51" i="9"/>
  <c r="E51" i="9"/>
  <c r="J50" i="9"/>
  <c r="I50" i="9"/>
  <c r="H50" i="9"/>
  <c r="G50" i="9"/>
  <c r="E50" i="9"/>
  <c r="J49" i="9"/>
  <c r="I49" i="9"/>
  <c r="H49" i="9"/>
  <c r="G49" i="9"/>
  <c r="E49" i="9"/>
  <c r="I48" i="9"/>
  <c r="I68" i="9" s="1"/>
  <c r="H48" i="9"/>
  <c r="H68" i="9" s="1"/>
  <c r="G48" i="9"/>
  <c r="E48" i="9"/>
  <c r="E68" i="9" s="1"/>
  <c r="H68" i="8"/>
  <c r="J49" i="8"/>
  <c r="E68" i="8"/>
  <c r="E67" i="8"/>
  <c r="E66" i="8"/>
  <c r="E65" i="8"/>
  <c r="E64" i="8"/>
  <c r="E63" i="8"/>
  <c r="E62" i="8"/>
  <c r="E61" i="8"/>
  <c r="E60" i="8"/>
  <c r="E59" i="8"/>
  <c r="E58" i="8"/>
  <c r="E57" i="8"/>
  <c r="E56" i="8"/>
  <c r="E55" i="8"/>
  <c r="E54" i="8"/>
  <c r="E53" i="8"/>
  <c r="E52" i="8"/>
  <c r="E51" i="8"/>
  <c r="E50" i="8"/>
  <c r="E48" i="8"/>
  <c r="J46" i="8"/>
  <c r="I46" i="8"/>
  <c r="H46" i="8"/>
  <c r="G46" i="8"/>
  <c r="F46" i="8"/>
  <c r="E46" i="8"/>
  <c r="E24" i="8"/>
  <c r="J27" i="8"/>
  <c r="J28" i="8"/>
  <c r="J29" i="8"/>
  <c r="J30" i="8"/>
  <c r="J31" i="8"/>
  <c r="J32" i="8"/>
  <c r="J33" i="8"/>
  <c r="J34" i="8"/>
  <c r="J35" i="8"/>
  <c r="J36" i="8"/>
  <c r="J37" i="8"/>
  <c r="J38" i="8"/>
  <c r="J39" i="8"/>
  <c r="J40" i="8"/>
  <c r="J41" i="8"/>
  <c r="J42" i="8"/>
  <c r="J43" i="8"/>
  <c r="J44" i="8"/>
  <c r="J45" i="8"/>
  <c r="J26" i="8"/>
  <c r="F46" i="10"/>
  <c r="F24" i="10"/>
  <c r="E24" i="10"/>
  <c r="I24" i="10"/>
  <c r="F46" i="9"/>
  <c r="F24" i="9"/>
  <c r="J26" i="9"/>
  <c r="F68" i="9" l="1"/>
  <c r="F68" i="10"/>
  <c r="J54" i="10"/>
  <c r="J65" i="9"/>
  <c r="J63" i="9"/>
  <c r="J62" i="9"/>
  <c r="J59" i="9"/>
  <c r="J54" i="9"/>
  <c r="J51" i="9"/>
  <c r="J65" i="10"/>
  <c r="J66" i="10"/>
  <c r="J63" i="10"/>
  <c r="J61" i="10"/>
  <c r="J60" i="10"/>
  <c r="J62" i="10"/>
  <c r="J64" i="10"/>
  <c r="J57" i="10"/>
  <c r="J55" i="10"/>
  <c r="J59" i="10"/>
  <c r="J52" i="10"/>
  <c r="H68" i="10"/>
  <c r="I68" i="10"/>
  <c r="J51" i="10"/>
  <c r="G68" i="10"/>
  <c r="J60" i="9"/>
  <c r="J55" i="9"/>
  <c r="J48" i="10"/>
  <c r="J48" i="9"/>
  <c r="G68" i="8"/>
  <c r="I24" i="9"/>
  <c r="J68" i="9" l="1"/>
  <c r="J68" i="10"/>
  <c r="I46" i="9"/>
  <c r="E52" i="7" l="1"/>
  <c r="E49" i="7"/>
  <c r="E46" i="7"/>
  <c r="E9" i="7"/>
  <c r="E11" i="7" s="1"/>
  <c r="D9" i="7"/>
  <c r="D11" i="7" s="1"/>
  <c r="C9" i="7"/>
  <c r="C11" i="7" s="1"/>
  <c r="J28" i="9" l="1"/>
  <c r="J27" i="9"/>
  <c r="H25" i="15"/>
  <c r="G25" i="15"/>
  <c r="F25" i="15"/>
  <c r="E25" i="15"/>
  <c r="E41" i="7"/>
  <c r="G31" i="7"/>
  <c r="G19" i="7"/>
  <c r="J4" i="10" l="1"/>
  <c r="J5" i="10"/>
  <c r="J6" i="10"/>
  <c r="J7" i="10"/>
  <c r="J8" i="10"/>
  <c r="J9" i="10"/>
  <c r="J10" i="10"/>
  <c r="J11" i="10"/>
  <c r="J12" i="10"/>
  <c r="J13" i="10"/>
  <c r="J14" i="10"/>
  <c r="J15" i="10"/>
  <c r="J16" i="10"/>
  <c r="J17" i="10"/>
  <c r="J18" i="10"/>
  <c r="J19" i="10"/>
  <c r="J20" i="10"/>
  <c r="J21" i="10"/>
  <c r="J22" i="10"/>
  <c r="J65" i="8" l="1"/>
  <c r="J63" i="8"/>
  <c r="J61" i="8"/>
  <c r="J59" i="8"/>
  <c r="J57" i="8"/>
  <c r="J55" i="8"/>
  <c r="J53" i="8" l="1"/>
  <c r="J51" i="8"/>
  <c r="D24" i="8" l="1"/>
  <c r="J23" i="9" l="1"/>
  <c r="D46" i="10" l="1"/>
  <c r="D24" i="10"/>
  <c r="D46" i="9"/>
  <c r="D24" i="9"/>
  <c r="J11" i="9" l="1"/>
  <c r="J20" i="9"/>
  <c r="J9" i="9"/>
  <c r="J6" i="9"/>
  <c r="I46" i="10"/>
  <c r="H46" i="10"/>
  <c r="G46" i="10"/>
  <c r="J45" i="10"/>
  <c r="J44" i="10"/>
  <c r="J43" i="10"/>
  <c r="J42" i="10"/>
  <c r="J41" i="10"/>
  <c r="J40" i="10"/>
  <c r="J39" i="10"/>
  <c r="J38" i="10"/>
  <c r="J37" i="10"/>
  <c r="J36" i="10"/>
  <c r="J35" i="10"/>
  <c r="J34" i="10"/>
  <c r="J33" i="10"/>
  <c r="J32" i="10"/>
  <c r="J31" i="10"/>
  <c r="J30" i="10"/>
  <c r="J29" i="10"/>
  <c r="J28" i="10"/>
  <c r="J27" i="10"/>
  <c r="J26" i="10"/>
  <c r="H24" i="10"/>
  <c r="G24" i="10"/>
  <c r="J23" i="10"/>
  <c r="H46" i="9"/>
  <c r="J46" i="9" s="1"/>
  <c r="G46" i="9"/>
  <c r="E46" i="9"/>
  <c r="J45" i="9"/>
  <c r="J44" i="9"/>
  <c r="J43" i="9"/>
  <c r="J42" i="9"/>
  <c r="J41" i="9"/>
  <c r="J40" i="9"/>
  <c r="J39" i="9"/>
  <c r="J38" i="9"/>
  <c r="J37" i="9"/>
  <c r="J36" i="9"/>
  <c r="J35" i="9"/>
  <c r="J34" i="9"/>
  <c r="J33" i="9"/>
  <c r="J32" i="9"/>
  <c r="J31" i="9"/>
  <c r="J30" i="9"/>
  <c r="J29" i="9"/>
  <c r="H24" i="9"/>
  <c r="G24" i="9"/>
  <c r="J21" i="9"/>
  <c r="J19" i="9"/>
  <c r="J18" i="9"/>
  <c r="J16" i="9"/>
  <c r="J15" i="9"/>
  <c r="J14" i="9"/>
  <c r="J13" i="9"/>
  <c r="J12" i="9"/>
  <c r="J10" i="9"/>
  <c r="J7" i="9"/>
  <c r="J5" i="9"/>
  <c r="D68" i="8"/>
  <c r="D46" i="8"/>
  <c r="J46" i="10" l="1"/>
  <c r="J17" i="9"/>
  <c r="E24" i="9"/>
  <c r="J24" i="9" s="1"/>
  <c r="J4" i="9"/>
  <c r="J8" i="9"/>
  <c r="J22" i="9"/>
  <c r="J24" i="10" l="1"/>
  <c r="J60" i="8" l="1"/>
  <c r="J66" i="8"/>
  <c r="J62" i="8"/>
  <c r="J52" i="8"/>
  <c r="J56" i="8"/>
  <c r="J58" i="8"/>
  <c r="J50" i="8"/>
  <c r="J54" i="8"/>
  <c r="J64" i="8"/>
  <c r="I68" i="8" l="1"/>
  <c r="J68" i="8" s="1"/>
  <c r="J48" i="8"/>
</calcChain>
</file>

<file path=xl/sharedStrings.xml><?xml version="1.0" encoding="utf-8"?>
<sst xmlns="http://schemas.openxmlformats.org/spreadsheetml/2006/main" count="522" uniqueCount="236">
  <si>
    <t>Prokurimi</t>
  </si>
  <si>
    <t>Bujqësia</t>
  </si>
  <si>
    <t xml:space="preserve"> </t>
  </si>
  <si>
    <t xml:space="preserve">Komunat </t>
  </si>
  <si>
    <t xml:space="preserve">Programet </t>
  </si>
  <si>
    <t>Nën kodi</t>
  </si>
  <si>
    <t>Stafi</t>
  </si>
  <si>
    <t xml:space="preserve">Mallra dhe sherbime </t>
  </si>
  <si>
    <t xml:space="preserve">Shpenzime komunale </t>
  </si>
  <si>
    <t xml:space="preserve">Subvencione dhe transfere </t>
  </si>
  <si>
    <t xml:space="preserve">Shpenzime kapitale </t>
  </si>
  <si>
    <t>Deçan</t>
  </si>
  <si>
    <t>Zyra e Kryetarit</t>
  </si>
  <si>
    <t>Administrata dhe Personeli</t>
  </si>
  <si>
    <t>Inspektimet</t>
  </si>
  <si>
    <t>Zyra e Kuvendit Komunal</t>
  </si>
  <si>
    <t>Buxhetimi</t>
  </si>
  <si>
    <t>Infrastruktura rrugore</t>
  </si>
  <si>
    <t>Zjarrëfikësit dhe inspektimet</t>
  </si>
  <si>
    <t>Zyra e komuniteteve</t>
  </si>
  <si>
    <t>Zhvillimi Ekonomik</t>
  </si>
  <si>
    <t>Shërbimet kadastrale</t>
  </si>
  <si>
    <t>Planifikimi urban dhe inspeksioni</t>
  </si>
  <si>
    <t>Administrata (SH)</t>
  </si>
  <si>
    <t>Shërbimet e shëndetësisë primare</t>
  </si>
  <si>
    <t>Shërbimet sociale</t>
  </si>
  <si>
    <t>Sherbimet Rezidenciale</t>
  </si>
  <si>
    <t>Shërbimet kulturore</t>
  </si>
  <si>
    <t>Administrata (A)</t>
  </si>
  <si>
    <t>Arsimi fillor dhe i mesem</t>
  </si>
  <si>
    <t>93420-94620</t>
  </si>
  <si>
    <t>Total  (granti )</t>
  </si>
  <si>
    <t>Total (te hyrat )</t>
  </si>
  <si>
    <t>Arsimi fillor-Arsimi Mesem</t>
  </si>
  <si>
    <t xml:space="preserve">Total  granti + hyrat </t>
  </si>
  <si>
    <t>G.P.</t>
  </si>
  <si>
    <t>G.S.A.</t>
  </si>
  <si>
    <t>G.S.SH.</t>
  </si>
  <si>
    <t>SH.REZIDENCALE</t>
  </si>
  <si>
    <t>TOTAL GRANTI</t>
  </si>
  <si>
    <t>THV</t>
  </si>
  <si>
    <t xml:space="preserve">TOTAL BUXHETI </t>
  </si>
  <si>
    <t xml:space="preserve">Paga dhe meditje </t>
  </si>
  <si>
    <t>Kodi funksional i Programit</t>
  </si>
  <si>
    <t xml:space="preserve">Emri i Projektit </t>
  </si>
  <si>
    <t>Tab.1</t>
  </si>
  <si>
    <t xml:space="preserve">Stafi </t>
  </si>
  <si>
    <t>Paga dhe meditje</t>
  </si>
  <si>
    <t>Mallra dhe sherbime</t>
  </si>
  <si>
    <t>Shpenzime komunale</t>
  </si>
  <si>
    <t>Subvencione dhe transfere</t>
  </si>
  <si>
    <t xml:space="preserve">Investime kapitale </t>
  </si>
  <si>
    <t>Tab.2</t>
  </si>
  <si>
    <t>Tab.3</t>
  </si>
  <si>
    <t>Totali i buxhetit  2025</t>
  </si>
  <si>
    <t>631_KOMUNA E DEÇANIT</t>
  </si>
  <si>
    <t>Viti</t>
  </si>
  <si>
    <t>Numri total i stafit</t>
  </si>
  <si>
    <t>Numri i stafit që janë gra</t>
  </si>
  <si>
    <t>Numri i stafit që janë burra</t>
  </si>
  <si>
    <t>Paga dhe mëditje                                       (shuma për Gra)</t>
  </si>
  <si>
    <t>Paga dhe mëditje                                               (shuma për burra)</t>
  </si>
  <si>
    <t>Nivelet e pagave</t>
  </si>
  <si>
    <t>Numri total i stafit në nivele të pagave</t>
  </si>
  <si>
    <t>Numri i burrave</t>
  </si>
  <si>
    <t>Shuma e shpenzuar për burra</t>
  </si>
  <si>
    <t>Numri i Grave</t>
  </si>
  <si>
    <t>Shuma e shpenzuar për Gra</t>
  </si>
  <si>
    <t>201-400</t>
  </si>
  <si>
    <t>401-600</t>
  </si>
  <si>
    <t>600+</t>
  </si>
  <si>
    <r>
      <t xml:space="preserve">Tabela 3. Numri i përfituesve të </t>
    </r>
    <r>
      <rPr>
        <b/>
        <u/>
        <sz val="10"/>
        <color theme="1"/>
        <rFont val="Tahoma"/>
        <family val="2"/>
      </rPr>
      <t>subvencioneve</t>
    </r>
    <r>
      <rPr>
        <b/>
        <sz val="10"/>
        <color theme="1"/>
        <rFont val="Tahoma"/>
        <family val="2"/>
      </rPr>
      <t xml:space="preserve"> apo edhe të </t>
    </r>
    <r>
      <rPr>
        <b/>
        <u/>
        <sz val="10"/>
        <color theme="1"/>
        <rFont val="Tahoma"/>
        <family val="2"/>
      </rPr>
      <t>shërbimeve të ofruara</t>
    </r>
    <r>
      <rPr>
        <b/>
        <sz val="10"/>
        <color theme="1"/>
        <rFont val="Tahoma"/>
        <family val="2"/>
      </rPr>
      <t xml:space="preserve"> nga organizata buxhetore të drejtorive përkatëse (ku është e aplikueshme)</t>
    </r>
  </si>
  <si>
    <t>Numri total i shërbimit (subvencionit të caktuar)</t>
  </si>
  <si>
    <t xml:space="preserve">Numri total i përfitueseve </t>
  </si>
  <si>
    <t>Numri i përfitueseve Gra</t>
  </si>
  <si>
    <t>Numri i përfituesve burra</t>
  </si>
  <si>
    <t>Buxheti për gra</t>
  </si>
  <si>
    <t>Buxheti për burra</t>
  </si>
  <si>
    <t>Buxhetimi i Përgjegjshëm Gjinor (BPGJ)- Niveli lokal</t>
  </si>
  <si>
    <t xml:space="preserve">  </t>
  </si>
  <si>
    <t>631 Komuna Deçan</t>
  </si>
  <si>
    <t xml:space="preserve">                                   Totali i pagave</t>
  </si>
  <si>
    <t>Struktura e shpenzimeve për vitin 2026</t>
  </si>
  <si>
    <t>Totali i buxhetit  2026</t>
  </si>
  <si>
    <t>Struktura e shpenzimeve për vitin 2027</t>
  </si>
  <si>
    <t>Totali i buxhetit  2027</t>
  </si>
  <si>
    <t xml:space="preserve"> Plani 2026, nga i cili: </t>
  </si>
  <si>
    <t xml:space="preserve"> Plani 2027, nga i cili: </t>
  </si>
  <si>
    <t xml:space="preserve"> Kostoja totale    </t>
  </si>
  <si>
    <t xml:space="preserve"> Transferet qeveritare </t>
  </si>
  <si>
    <t xml:space="preserve"> Të hyrat vetanake </t>
  </si>
  <si>
    <t xml:space="preserve"> Kostoja totale  </t>
  </si>
  <si>
    <t xml:space="preserve">Vlersimet  e hershme për vitin 2026 ( propozimi) </t>
  </si>
  <si>
    <t xml:space="preserve">Vlersimet  e hershme për vitin 2027 ( propozimi) </t>
  </si>
  <si>
    <t>Total 2026</t>
  </si>
  <si>
    <t>Total 2027</t>
  </si>
  <si>
    <t>Paga bazë</t>
  </si>
  <si>
    <t>Përvoja e punës</t>
  </si>
  <si>
    <t>Shtesat dhe kompensimet tjera</t>
  </si>
  <si>
    <t>Paga për pozitat e pa plotësuara</t>
  </si>
  <si>
    <t>Shtesat tranzitore</t>
  </si>
  <si>
    <t>Kontributi i punëdhënësit</t>
  </si>
  <si>
    <t>Total pagat dhe Shtesat</t>
  </si>
  <si>
    <t>Tatimi në pronë 2026</t>
  </si>
  <si>
    <t>Tatimi në tokë 2026</t>
  </si>
  <si>
    <t>THV jo tatimore 2026</t>
  </si>
  <si>
    <t>Totali I THV 2026</t>
  </si>
  <si>
    <t>Tatimi në pronë 2027</t>
  </si>
  <si>
    <t>Tatimi në tokë 2027</t>
  </si>
  <si>
    <t>THV jo tatimore 2027</t>
  </si>
  <si>
    <t>Totali I THV 2027</t>
  </si>
  <si>
    <t>Paga dhe meditje 2025</t>
  </si>
  <si>
    <t>Paga dhe meditje 2026</t>
  </si>
  <si>
    <t>Paga dhe meditje 2027</t>
  </si>
  <si>
    <t xml:space="preserve"> Plani 2028, nga i cili: </t>
  </si>
  <si>
    <t>Korniza Afatmesme e Shpenzimeve me Qarkoren Buxhetore 2026/02</t>
  </si>
  <si>
    <t>Buxheti sipas Qarkores buxhetore 2026/01</t>
  </si>
  <si>
    <t>Ndarjet Buxhetore sipas kategorive ekonomike me Qarkoren buxhetore 2026/02</t>
  </si>
  <si>
    <t>Struktura e shpenzimeve për vitin 2028</t>
  </si>
  <si>
    <t>Struktura e shpenzimeve të pagave për vitin 2026</t>
  </si>
  <si>
    <t>Projeksionet e të Hyrave Vetanake 2026-2028</t>
  </si>
  <si>
    <t>Tatimi në pronë 2028</t>
  </si>
  <si>
    <t>Tatimi në tokë 2028</t>
  </si>
  <si>
    <t>THV jo tatimore 2028</t>
  </si>
  <si>
    <t>Totali I THV 2028</t>
  </si>
  <si>
    <t>Tabela 2. Planifikimi për vitin 2026 Niveli i pagave në Komunë</t>
  </si>
  <si>
    <t>Tabela 1. Numri i punëtorëve në Komunën përkatëse për vitin 2026</t>
  </si>
  <si>
    <t>0,00</t>
  </si>
  <si>
    <t>Elektrifikimi i Bjeshkës së Strellcit</t>
  </si>
  <si>
    <t>Arsimi fillor dhe I Mesem</t>
  </si>
  <si>
    <t xml:space="preserve">  Planifikimi i pagave per vitet 2026-2028</t>
  </si>
  <si>
    <t xml:space="preserve"> Kostoja </t>
  </si>
  <si>
    <t xml:space="preserve">totale   </t>
  </si>
  <si>
    <t>Kompleksi memorial për të gjithë dëshmorët e kombit të Komunës së Deçanit</t>
  </si>
  <si>
    <t>Ndërtimi i kanalizimit në fshatrat e Komunës së Deçanit: Gramaqel, Pemishte, Dubrava, Baballoq, Shapej, Gllogjan, Irzniq, Prokolluk, Rastavicë, Prilep, dhe Regjioni i Vokshit – Faza I.</t>
  </si>
  <si>
    <t>Loti IV – Ndërtimi dhe asfaltimi i rrugëve në fshatrat: Vranoc, Strellc i Epërm, Strellc i Ulët, Broliq, Beleg, Drenoc, Baballoq, Ratish, Isniq, Kodrali, Deçan, etj.</t>
  </si>
  <si>
    <t>Elektrifikimi i Bjeshkës së Belegut</t>
  </si>
  <si>
    <t>Ndërtimi i rrethojave dhe rregullimi i hapësirave brenda oborreve të Qendrës Rinore, Higjienës, Kolonisë së Artistëve dhe Shtëpisë Alpine</t>
  </si>
  <si>
    <t>Ndërtimi i Fshatit Turistik “Podi i Gështenjave” – Faza III</t>
  </si>
  <si>
    <t>Ndërtimi dhe asfaltimi i rrugës në Pleqë – Faza II</t>
  </si>
  <si>
    <t>Ndërtimi i Qendrës Turistike – bashkëfinancim me IPA, GIZ dhe BE</t>
  </si>
  <si>
    <t>Ndërtimi i Shtëpisë Alpine Bjeshkatare – Faza II</t>
  </si>
  <si>
    <t>Zgjerimi i ndriçimit publik efikas nëpër fshatrat Papiq, Maznik, Ratish i Ulët, Ratish i Epërm, Pemishte, Prilep, dhe rrugicat e mbetura në fshatrat e Komunës së Deçanit – Faza II</t>
  </si>
  <si>
    <t>Kolonia e Artistëve – Faza II: Interieri</t>
  </si>
  <si>
    <t>Ndërtimi i kanaleve të ujitjes në Deçan, Carrabreg, Beleg, Kodral, Irzniq</t>
  </si>
  <si>
    <t>Rinovimi i shkollave në fshatrat Voksh, Pobergjë, Kodral dhe Prilep</t>
  </si>
  <si>
    <t>Ndërtimi i objektit të ri – Shtëpia Rezidenciale</t>
  </si>
  <si>
    <t>Ndërtimi i rrugës “Sardi e Adem Osaj</t>
  </si>
  <si>
    <t>Ndërtimi dhe zgjerimi i rrugës së Qendrës së Qytetit të Deçanit – Faza III: Lebushë – Strellc.</t>
  </si>
  <si>
    <t>Ndërtimi i Sheshit të Qytetit</t>
  </si>
  <si>
    <t>Ndërtimi i aneks-objektit të Zjarrfikësve</t>
  </si>
  <si>
    <t>Blerja e veturave zyrtare.</t>
  </si>
  <si>
    <t>Ndërtimi i objekteve memoriale të dëshmorëve të kombit në fshatrat Lluka e Epërme, Drenoc, Kodral, Pozhar, Dashinos, Maznik etj.</t>
  </si>
  <si>
    <t>Memoriali i Dëshmorëve në Bjeshkën e Belegut</t>
  </si>
  <si>
    <t>Ndërtimi dhe asfaltimi i rrugës për në Bjeshkën e Madhe – Faza I</t>
  </si>
  <si>
    <t>Ndërtimi dhe asfaltimi i rrugës për në Bjeshkën e Madhe – Faza II</t>
  </si>
  <si>
    <t>Ndërtimi i kanalizimit në rrugën “Elena Gjika</t>
  </si>
  <si>
    <t>Ndërtimi i murit mbrojtës përgjatë lumit Lumbardh në Deçan.</t>
  </si>
  <si>
    <t>Bashkëfinancim me qytetarët</t>
  </si>
  <si>
    <t>Bashkëfinancim me CDF dhe fondet IPA.</t>
  </si>
  <si>
    <t>Elektrifikimi i Bjeshkës së Madhe – Faza II, bashkëfinancim me qytetarët</t>
  </si>
  <si>
    <t>Trotuari në fshatrat Irzniq, Prapaqan dhe Lluka e Epërme</t>
  </si>
  <si>
    <t>Ndërtimi i rrethrrotullimit dhe trotuarit në fshatin Gramaqel</t>
  </si>
  <si>
    <t>Kanalizimi afër Shëtitores së Lumit dhe lagjeve të tjera në qytetin e Deçanit.</t>
  </si>
  <si>
    <t>Renovimi i kulmit të QJKMF-së</t>
  </si>
  <si>
    <t>Ndërtimi i urës në Vranoc të Vogël dhe Rastavic, si dhe rregullimi i shtratit të lumit Baballoq</t>
  </si>
  <si>
    <t>Ndërtimi i bibliotekës dhe muzeut në fshatin Carrabreg i Epërm</t>
  </si>
  <si>
    <t>Renovimi i Shtëpisë së Kulturës “Berit Beker” në Isniq</t>
  </si>
  <si>
    <t>Restaurimi i Shtëpisë së Kulturës dhe rregullimi i parkut në fshatin Lloqan</t>
  </si>
  <si>
    <t>Ndërtimi i ZIP Line dhe produkteve të tjera turistike</t>
  </si>
  <si>
    <t>Ndërtimi i objektit të ri të Komunës</t>
  </si>
  <si>
    <t>Ndërtimi dhe asfaltimi i rrugës “Mehmet Uka” në Deçan.</t>
  </si>
  <si>
    <t>Ndërtimi dhe zgjerimi i rrugës “Elez Gezi” dhe “Magjun Berisha</t>
  </si>
  <si>
    <t>Ndërtimi i këndit të lojrave për fëmijë në fshatrat Isniq, Rastavicë, Drenoc, Prapaqan, Ratish, Lebushë, etj.</t>
  </si>
  <si>
    <t>Ndertimi dhe rregullimi I Rruges dhe trotuarit ne rrugen e UÇK-se</t>
  </si>
  <si>
    <t>Restaurimi dhe renovimi i monumenteve kulturore (kulla, mullinj)</t>
  </si>
  <si>
    <t>Ndërtimi i urave në Bjeshkë – Zalli i Rupë dhe Pllaqica e Vokshit.</t>
  </si>
  <si>
    <t>Ndërtimi i objektit për nevojat e OVL-së.</t>
  </si>
  <si>
    <t>Hapja dhe rregullimi i shtegut të ciklistëve në Prapsht</t>
  </si>
  <si>
    <t>Total 2028</t>
  </si>
  <si>
    <t xml:space="preserve">Vlersimet  e hershme për vitin 2028 ( propozimi) </t>
  </si>
  <si>
    <t>Aneksi 2</t>
  </si>
  <si>
    <t>Tabela 5. Treguesit kyçë të performancës që përshkruajnë rezultatet e pritura të organizatës buxhetore për vitet 2026-2028</t>
  </si>
  <si>
    <t>Prioriteti 1 i Komunës – Asfaltimi i rrugëve urbane dhe lokale në Komunën e Deçanit është realizuar sipas standardeve gjithëpërfshirëse, duke mundësuar qasje më të lehtë dhe lëvizje të sigurt për të gjithë qytetarët, përfshirë personat me aftësi të kufizuara, nënat me karroca, të moshuarit dhe komunitetet pakicë në lagjet e tyre.</t>
  </si>
  <si>
    <t>Nr.</t>
  </si>
  <si>
    <t>Emri i treguesit të produktit dhe njësia matëse</t>
  </si>
  <si>
    <t>Burimet e financimit</t>
  </si>
  <si>
    <t>2025 (N)</t>
  </si>
  <si>
    <t>(i pritur)</t>
  </si>
  <si>
    <t>2026 (N+1)</t>
  </si>
  <si>
    <t>(synuar)</t>
  </si>
  <si>
    <t>2027 (N+2)</t>
  </si>
  <si>
    <t>2028 (N+3)</t>
  </si>
  <si>
    <t>Loti IV – Ndërtimi dhe asfaltimi i rrugëve në fshatrat: Vranoc, Strellc i Epërm, Strellc i Ulët, Broliq, Beleg, Drenoc, Baballoq, Ratish, Isniq, Kodrali, Deçan dhe në fshatra të tjera të Komunës së Deçanit.</t>
  </si>
  <si>
    <t>Granti Qeveritar dhe Te hyra vetanake</t>
  </si>
  <si>
    <t>250 rruge rrugë të asfaltuara</t>
  </si>
  <si>
    <t xml:space="preserve"> 400 rrugë të asfaltuara</t>
  </si>
  <si>
    <t>300 rrugë të asfaltuara</t>
  </si>
  <si>
    <t>Prioriteti 2 i Komunës – Ndërtimi i trotuareve në fshatrat e Komunës së Deçanit dhe në afërsi të institucioneve arsimore, me qëllim të sigurimit të një niveli më të lartë të sigurisë në komunikacion për fëmijët, personat me aftësi të kufizuara dhe personat e moshuar. Ky investim synon gjithashtu lehtësimin e qarkullimit dhe të vajtje-ardhjes në shkollë për nxënësit</t>
  </si>
  <si>
    <t>Emri i treguesit të produktit</t>
  </si>
  <si>
    <t>dhe njësia matëse</t>
  </si>
  <si>
    <t>Ndërtimi i trotuareve në shkollat: Rastavic, Ratishë, Kodrali, Irzniq, Llukë e Epërme, Prapaqan dhe në shkolla të tjera të Komunës së Deçanit.</t>
  </si>
  <si>
    <t>Grantet Qeveritare/ Të hyra vetanake</t>
  </si>
  <si>
    <t>10 Trotuare te nderuara</t>
  </si>
  <si>
    <t>20 Tortuare per tu nderuar</t>
  </si>
  <si>
    <t>Prioriteti 3 i Komunës – Ndërtimi i këndeve të lojërave në qytet dhe në fshatrat e Komunës së Deçanit, me qëllim të krijimit të hapësirave cilësore për fëmijët dhe prindërit e tyre, duke mundësuar socializim më të madh, zvogëlim të varësisë nga rrjetet sociale dhe zhvillim të një jete më aktive e më të shëndetshme.</t>
  </si>
  <si>
    <t>Ndërtimi i këndeve të lojërave në fshatrat: Isniq, Rastavicë, Drenoc, Prapaqan dhe në fshatra të tjera të Komunës së Deçanit.</t>
  </si>
  <si>
    <t>0 kend i lojrave i ndertuar</t>
  </si>
  <si>
    <t>2 kend i lojrave i ndertuar</t>
  </si>
  <si>
    <t>3 Kend i lojrave i ndertuar</t>
  </si>
  <si>
    <t>Prioriteti 4 i Komunës – Subvencionimi i fermerëve me mekanizma bujqësorë, sera per prodhimin e produkteve vendore dhe lopë qumështore, me qëllim të krijimit të kushteve për start-up-e dhe përkrahjes së ndërmarrësve ekzistues, në funksion të fuqizimit ekonomik, ngritjes së mirëqenies dhe rritjes së punësueshmërisë për burra dhe gra, djem dhe vajza me profil ndërmarrës, bujq dhe fermerë.</t>
  </si>
  <si>
    <t>Gjithashtu, ky prioritet përfshin subvencionimin e OJQ-ve, nënave vetëushqyese me kushte të vështira ekonomike, familjeve në nevoja, personave me sëmundje malinje, personave me aftësi të kufizuara, si dhe të rinjve që ndjekin studimet në universitetet publike.</t>
  </si>
  <si>
    <t>5 thirrje për subvencione</t>
  </si>
  <si>
    <t>Grand Qeveritar dhe Të hyra vetanake</t>
  </si>
  <si>
    <t>Numri total i paisjeve të ndara dhe atyre që planifikohen të ndahen</t>
  </si>
  <si>
    <t xml:space="preserve">187 paisje të ndara </t>
  </si>
  <si>
    <t>150 paisje planifikohen të ndahen</t>
  </si>
  <si>
    <t>250 paisje planifikohen të ndahen</t>
  </si>
  <si>
    <t>Nr total i lopeve qumshtore te ndara dhe planifikimi per ndarje</t>
  </si>
  <si>
    <t>100 lope qumshtore te ndara</t>
  </si>
  <si>
    <t>50  lope qumshtore planifikohen të ndahen</t>
  </si>
  <si>
    <t xml:space="preserve">55 sera te ndara </t>
  </si>
  <si>
    <t>100 sera planifikohen te ndaahen</t>
  </si>
  <si>
    <t>100 sera planifikohen te ndahen</t>
  </si>
  <si>
    <t>130 sera planifikohen te ndahen</t>
  </si>
  <si>
    <t>Numri total i përfitutesve  të subvenciomeve permes thirrjes per OJQ</t>
  </si>
  <si>
    <t>23 OJQ kane perfituar</t>
  </si>
  <si>
    <t>25 OJQ planifikohen te ndahen</t>
  </si>
  <si>
    <t xml:space="preserve">Nr i perfituesve te te rinjeve ne studime </t>
  </si>
  <si>
    <t xml:space="preserve">140 student kane peprfituar </t>
  </si>
  <si>
    <t>180 planifikohen te ndahen</t>
  </si>
  <si>
    <t>200 planifikohen te ndahen</t>
  </si>
  <si>
    <t>220 planifikohen te ndahen</t>
  </si>
  <si>
    <t xml:space="preserve">     INDIKATORËT E PERFORMANCËS SË PROGRAMIT BUXHETOR</t>
  </si>
  <si>
    <t>Grantet Qeveritare/ Të hyrat vetanake</t>
  </si>
  <si>
    <t xml:space="preserve"> 3 kend i lojrave per ndertuar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</si>
</sst>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1" x14ac:knownFonts="1">
    <font>
      <sz val="11"/>
      <color theme="1"/>
      <name val="Calibri"/>
      <family val="2"/>
      <scheme val="minor"/>
    </font>
    <font>
      <sz val="11"/>
      <color theme="1"/>
      <name val="Calibri"/>
      <family val="2"/>
      <scheme val="minor"/>
    </font>
    <font>
      <sz val="7"/>
      <name val="Calibri"/>
      <family val="2"/>
      <scheme val="minor"/>
    </font>
    <font>
      <sz val="7"/>
      <color theme="1"/>
      <name val="Calibri"/>
      <family val="2"/>
      <scheme val="minor"/>
    </font>
    <font>
      <sz val="7"/>
      <color rgb="FFFF0000"/>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11"/>
      <color theme="1"/>
      <name val="Times New Roman"/>
      <family val="1"/>
    </font>
    <font>
      <b/>
      <sz val="11"/>
      <name val="Times New Roman"/>
      <family val="1"/>
    </font>
    <font>
      <sz val="11"/>
      <name val="Times New Roman"/>
      <family val="1"/>
    </font>
    <font>
      <b/>
      <sz val="12"/>
      <color theme="1"/>
      <name val="Calibri"/>
      <family val="2"/>
      <scheme val="minor"/>
    </font>
    <font>
      <b/>
      <sz val="10"/>
      <name val="Times New Roman"/>
      <family val="1"/>
    </font>
    <font>
      <sz val="10"/>
      <name val="Times New Roman"/>
      <family val="1"/>
    </font>
    <font>
      <sz val="10"/>
      <name val="Calibri"/>
      <family val="2"/>
      <scheme val="minor"/>
    </font>
    <font>
      <b/>
      <sz val="11"/>
      <name val="Calibri"/>
      <family val="2"/>
      <scheme val="minor"/>
    </font>
    <font>
      <b/>
      <sz val="11"/>
      <color rgb="FFFF0000"/>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sz val="12"/>
      <color theme="1"/>
      <name val="Calibri"/>
      <family val="2"/>
      <scheme val="minor"/>
    </font>
    <font>
      <sz val="16"/>
      <color theme="1"/>
      <name val="Calibri"/>
      <family val="2"/>
      <scheme val="minor"/>
    </font>
    <font>
      <sz val="10"/>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1"/>
      <color theme="1"/>
      <name val="Calibri"/>
      <family val="2"/>
      <scheme val="minor"/>
    </font>
    <font>
      <b/>
      <sz val="10"/>
      <color theme="1"/>
      <name val="Tahoma"/>
      <family val="2"/>
    </font>
    <font>
      <sz val="9"/>
      <color theme="1"/>
      <name val="Tahoma"/>
      <family val="2"/>
    </font>
    <font>
      <b/>
      <sz val="9"/>
      <color theme="1"/>
      <name val="Tahoma"/>
      <family val="2"/>
    </font>
    <font>
      <b/>
      <sz val="9"/>
      <name val="Tahoma"/>
      <family val="2"/>
    </font>
    <font>
      <sz val="9"/>
      <name val="Tahoma"/>
      <family val="2"/>
    </font>
    <font>
      <b/>
      <u/>
      <sz val="10"/>
      <color theme="1"/>
      <name val="Tahoma"/>
      <family val="2"/>
    </font>
    <font>
      <sz val="8"/>
      <name val="Tahoma"/>
      <family val="2"/>
    </font>
    <font>
      <sz val="12"/>
      <color rgb="FF000000"/>
      <name val="Times New Roman"/>
      <family val="1"/>
    </font>
    <font>
      <b/>
      <sz val="10"/>
      <color rgb="FF000000"/>
      <name val="Times New Roman"/>
      <family val="1"/>
    </font>
    <font>
      <sz val="10"/>
      <color theme="1"/>
      <name val="Times New Roman"/>
      <family val="1"/>
    </font>
    <font>
      <sz val="10"/>
      <color rgb="FF000000"/>
      <name val="Times New Roman"/>
      <family val="1"/>
    </font>
    <font>
      <b/>
      <sz val="11"/>
      <color rgb="FFFF0000"/>
      <name val="Times New Roman"/>
      <family val="1"/>
    </font>
    <font>
      <b/>
      <sz val="7"/>
      <color rgb="FFFF0000"/>
      <name val="Calibri"/>
      <family val="2"/>
      <scheme val="minor"/>
    </font>
    <font>
      <b/>
      <sz val="7"/>
      <name val="Calibri"/>
      <family val="2"/>
      <scheme val="minor"/>
    </font>
    <font>
      <b/>
      <sz val="11"/>
      <color rgb="FF000000"/>
      <name val="Times New Roman"/>
      <family val="1"/>
    </font>
    <font>
      <sz val="11"/>
      <color rgb="FF000000"/>
      <name val="Times New Roman"/>
      <family val="1"/>
    </font>
    <font>
      <b/>
      <sz val="10"/>
      <color theme="1"/>
      <name val="Times New Roman"/>
      <family val="1"/>
    </font>
    <font>
      <sz val="12"/>
      <color theme="1"/>
      <name val="Arial"/>
      <family val="2"/>
    </font>
    <font>
      <b/>
      <sz val="12"/>
      <color theme="1"/>
      <name val="Arial"/>
      <family val="2"/>
    </font>
    <font>
      <b/>
      <sz val="11"/>
      <color theme="1"/>
      <name val="Times New Roman"/>
      <family val="1"/>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rgb="FFEEDEED"/>
        <bgColor indexed="64"/>
      </patternFill>
    </fill>
    <fill>
      <patternFill patternType="solid">
        <fgColor theme="0" tint="-0.249977111117893"/>
        <bgColor indexed="64"/>
      </patternFill>
    </fill>
    <fill>
      <patternFill patternType="solid">
        <fgColor rgb="FFCCC0D9"/>
        <bgColor indexed="64"/>
      </patternFill>
    </fill>
    <fill>
      <patternFill patternType="solid">
        <fgColor rgb="FFCD64EA"/>
        <bgColor indexed="64"/>
      </patternFill>
    </fill>
    <fill>
      <patternFill patternType="solid">
        <fgColor theme="6" tint="0.39997558519241921"/>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diagonal/>
    </border>
    <border>
      <left style="medium">
        <color indexed="64"/>
      </left>
      <right/>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rgb="FF7BA0CD"/>
      </right>
      <top style="medium">
        <color rgb="FF7BA0CD"/>
      </top>
      <bottom style="medium">
        <color rgb="FF7BA0CD"/>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7F7F7F"/>
      </left>
      <right/>
      <top style="medium">
        <color rgb="FF7F7F7F"/>
      </top>
      <bottom/>
      <diagonal/>
    </border>
    <border>
      <left/>
      <right/>
      <top style="medium">
        <color rgb="FF7F7F7F"/>
      </top>
      <bottom/>
      <diagonal/>
    </border>
    <border>
      <left/>
      <right style="medium">
        <color rgb="FF7F7F7F"/>
      </right>
      <top style="medium">
        <color rgb="FF7F7F7F"/>
      </top>
      <bottom/>
      <diagonal/>
    </border>
    <border>
      <left style="medium">
        <color rgb="FF7F7F7F"/>
      </left>
      <right/>
      <top/>
      <bottom style="medium">
        <color rgb="FF7F7F7F"/>
      </bottom>
      <diagonal/>
    </border>
    <border>
      <left/>
      <right/>
      <top/>
      <bottom style="medium">
        <color rgb="FF7F7F7F"/>
      </bottom>
      <diagonal/>
    </border>
    <border>
      <left/>
      <right style="medium">
        <color rgb="FF7F7F7F"/>
      </right>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diagonal/>
    </border>
    <border>
      <left style="medium">
        <color rgb="FF7F7F7F"/>
      </left>
      <right style="medium">
        <color rgb="FF7F7F7F"/>
      </right>
      <top style="medium">
        <color rgb="FF7F7F7F"/>
      </top>
      <bottom/>
      <diagonal/>
    </border>
    <border>
      <left style="medium">
        <color rgb="FF7F7F7F"/>
      </left>
      <right/>
      <top/>
      <bottom/>
      <diagonal/>
    </border>
  </borders>
  <cellStyleXfs count="2">
    <xf numFmtId="0" fontId="0" fillId="0" borderId="0"/>
    <xf numFmtId="43" fontId="1" fillId="0" borderId="0" applyFont="0" applyFill="0" applyBorder="0" applyAlignment="0" applyProtection="0"/>
  </cellStyleXfs>
  <cellXfs count="364">
    <xf numFmtId="0" fontId="0" fillId="0" borderId="0" xfId="0"/>
    <xf numFmtId="0" fontId="2" fillId="0" borderId="0" xfId="0" applyFont="1"/>
    <xf numFmtId="43" fontId="2" fillId="0" borderId="0" xfId="0" applyNumberFormat="1" applyFont="1"/>
    <xf numFmtId="43" fontId="2" fillId="0" borderId="0" xfId="1" applyFont="1"/>
    <xf numFmtId="0" fontId="5" fillId="0" borderId="0" xfId="0" applyFont="1"/>
    <xf numFmtId="0" fontId="6" fillId="0" borderId="0" xfId="0" applyFont="1"/>
    <xf numFmtId="0" fontId="7" fillId="0" borderId="0" xfId="0" applyFont="1"/>
    <xf numFmtId="0" fontId="7" fillId="0" borderId="1" xfId="0" applyFont="1" applyBorder="1"/>
    <xf numFmtId="0" fontId="8" fillId="0" borderId="2" xfId="0" applyFont="1" applyBorder="1"/>
    <xf numFmtId="0" fontId="8" fillId="0" borderId="5" xfId="0" applyFont="1" applyBorder="1"/>
    <xf numFmtId="0" fontId="8" fillId="0" borderId="15" xfId="0" applyFont="1" applyBorder="1"/>
    <xf numFmtId="43" fontId="7" fillId="0" borderId="16" xfId="1" applyFont="1" applyBorder="1"/>
    <xf numFmtId="43" fontId="7" fillId="0" borderId="17" xfId="1" applyFont="1" applyBorder="1"/>
    <xf numFmtId="43" fontId="7" fillId="0" borderId="18" xfId="1" applyFont="1" applyBorder="1"/>
    <xf numFmtId="0" fontId="8" fillId="0" borderId="19" xfId="0" applyFont="1" applyBorder="1"/>
    <xf numFmtId="43" fontId="7" fillId="0" borderId="10" xfId="1" applyFont="1" applyBorder="1"/>
    <xf numFmtId="43" fontId="7" fillId="0" borderId="11" xfId="1" applyFont="1" applyBorder="1"/>
    <xf numFmtId="43" fontId="7" fillId="0" borderId="20" xfId="1" applyFont="1" applyBorder="1"/>
    <xf numFmtId="0" fontId="8" fillId="0" borderId="21" xfId="0" applyFont="1" applyBorder="1"/>
    <xf numFmtId="43" fontId="7" fillId="0" borderId="13" xfId="1" applyFont="1" applyBorder="1"/>
    <xf numFmtId="43" fontId="7" fillId="0" borderId="14" xfId="1" applyFont="1" applyBorder="1"/>
    <xf numFmtId="43" fontId="7" fillId="0" borderId="22" xfId="1" applyFont="1" applyBorder="1"/>
    <xf numFmtId="0" fontId="8" fillId="0" borderId="4" xfId="0" applyFont="1" applyBorder="1"/>
    <xf numFmtId="43" fontId="9" fillId="0" borderId="1" xfId="1" applyFont="1" applyBorder="1"/>
    <xf numFmtId="43" fontId="9" fillId="0" borderId="4" xfId="1" applyFont="1" applyBorder="1"/>
    <xf numFmtId="0" fontId="8" fillId="0" borderId="23" xfId="0" applyFont="1" applyBorder="1"/>
    <xf numFmtId="43" fontId="7" fillId="0" borderId="24" xfId="1" applyFont="1" applyBorder="1"/>
    <xf numFmtId="43" fontId="7" fillId="0" borderId="25" xfId="1" applyFont="1" applyBorder="1"/>
    <xf numFmtId="43" fontId="7" fillId="0" borderId="26" xfId="1" applyFont="1" applyBorder="1"/>
    <xf numFmtId="164" fontId="11" fillId="0" borderId="0" xfId="1" applyNumberFormat="1" applyFont="1"/>
    <xf numFmtId="43" fontId="11" fillId="0" borderId="0" xfId="1" applyNumberFormat="1" applyFont="1"/>
    <xf numFmtId="164" fontId="13" fillId="0" borderId="11" xfId="1" applyNumberFormat="1" applyFont="1" applyBorder="1"/>
    <xf numFmtId="43" fontId="4" fillId="0" borderId="0" xfId="1" applyFont="1"/>
    <xf numFmtId="164" fontId="13" fillId="3" borderId="11" xfId="1" applyNumberFormat="1" applyFont="1" applyFill="1" applyBorder="1"/>
    <xf numFmtId="164" fontId="12" fillId="3" borderId="11" xfId="1" applyNumberFormat="1" applyFont="1" applyFill="1" applyBorder="1"/>
    <xf numFmtId="43" fontId="10" fillId="0" borderId="0" xfId="0" applyNumberFormat="1" applyFont="1"/>
    <xf numFmtId="43" fontId="1" fillId="0" borderId="0" xfId="1" applyNumberFormat="1" applyFont="1"/>
    <xf numFmtId="43" fontId="1" fillId="0" borderId="0" xfId="0" applyNumberFormat="1" applyFont="1"/>
    <xf numFmtId="43" fontId="3" fillId="0" borderId="0" xfId="0" applyNumberFormat="1" applyFont="1"/>
    <xf numFmtId="0" fontId="16" fillId="0" borderId="11" xfId="0" applyFont="1" applyFill="1" applyBorder="1" applyAlignment="1">
      <alignment horizontal="center" vertical="center"/>
    </xf>
    <xf numFmtId="164" fontId="16" fillId="3" borderId="11" xfId="1" applyNumberFormat="1" applyFont="1" applyFill="1" applyBorder="1"/>
    <xf numFmtId="0" fontId="17" fillId="0" borderId="0" xfId="0" applyFont="1"/>
    <xf numFmtId="43" fontId="17" fillId="0" borderId="0" xfId="1" applyFont="1"/>
    <xf numFmtId="164" fontId="20" fillId="0" borderId="0" xfId="1" applyNumberFormat="1" applyFont="1"/>
    <xf numFmtId="164" fontId="21" fillId="0" borderId="0" xfId="1" applyNumberFormat="1" applyFont="1"/>
    <xf numFmtId="164" fontId="21" fillId="0" borderId="0" xfId="1" applyNumberFormat="1" applyFont="1" applyAlignment="1">
      <alignment horizontal="center"/>
    </xf>
    <xf numFmtId="43" fontId="21" fillId="0" borderId="0" xfId="1" applyNumberFormat="1" applyFont="1"/>
    <xf numFmtId="0" fontId="18" fillId="0" borderId="0" xfId="0" applyFont="1" applyBorder="1"/>
    <xf numFmtId="0" fontId="19" fillId="0" borderId="0" xfId="0" applyFont="1" applyBorder="1"/>
    <xf numFmtId="164" fontId="13" fillId="0" borderId="10" xfId="1" applyNumberFormat="1" applyFont="1" applyBorder="1"/>
    <xf numFmtId="164" fontId="13" fillId="3" borderId="10" xfId="1" applyNumberFormat="1" applyFont="1" applyFill="1" applyBorder="1"/>
    <xf numFmtId="164" fontId="13" fillId="0" borderId="8" xfId="1" applyNumberFormat="1" applyFont="1" applyBorder="1"/>
    <xf numFmtId="164" fontId="13" fillId="0" borderId="9" xfId="1" applyNumberFormat="1" applyFont="1" applyBorder="1"/>
    <xf numFmtId="0" fontId="16" fillId="0" borderId="9" xfId="0" applyFont="1" applyFill="1" applyBorder="1" applyAlignment="1">
      <alignment horizontal="center" vertical="center"/>
    </xf>
    <xf numFmtId="164" fontId="12" fillId="2" borderId="1" xfId="1" applyNumberFormat="1" applyFont="1" applyFill="1" applyBorder="1"/>
    <xf numFmtId="164" fontId="12" fillId="2" borderId="2" xfId="1" applyNumberFormat="1" applyFont="1" applyFill="1" applyBorder="1"/>
    <xf numFmtId="164" fontId="15" fillId="2" borderId="2" xfId="1" applyNumberFormat="1" applyFont="1" applyFill="1" applyBorder="1"/>
    <xf numFmtId="164" fontId="12" fillId="2" borderId="2" xfId="1" applyNumberFormat="1" applyFont="1" applyFill="1" applyBorder="1" applyAlignment="1">
      <alignment horizontal="center" wrapText="1"/>
    </xf>
    <xf numFmtId="43" fontId="12" fillId="2" borderId="2" xfId="1" applyNumberFormat="1" applyFont="1" applyFill="1" applyBorder="1" applyAlignment="1">
      <alignment wrapText="1"/>
    </xf>
    <xf numFmtId="43" fontId="12" fillId="2" borderId="5" xfId="1" applyNumberFormat="1" applyFont="1" applyFill="1" applyBorder="1"/>
    <xf numFmtId="164" fontId="12" fillId="2" borderId="24" xfId="1" applyNumberFormat="1" applyFont="1" applyFill="1" applyBorder="1"/>
    <xf numFmtId="164" fontId="12" fillId="2" borderId="25" xfId="1" applyNumberFormat="1" applyFont="1" applyFill="1" applyBorder="1"/>
    <xf numFmtId="164" fontId="15" fillId="2" borderId="25" xfId="1" applyNumberFormat="1" applyFont="1" applyFill="1" applyBorder="1"/>
    <xf numFmtId="164" fontId="12" fillId="2" borderId="25" xfId="1" applyNumberFormat="1" applyFont="1" applyFill="1" applyBorder="1" applyAlignment="1">
      <alignment horizontal="center" wrapText="1"/>
    </xf>
    <xf numFmtId="43" fontId="12" fillId="2" borderId="25" xfId="1" applyNumberFormat="1" applyFont="1" applyFill="1" applyBorder="1" applyAlignment="1">
      <alignment wrapText="1"/>
    </xf>
    <xf numFmtId="43" fontId="12" fillId="2" borderId="26" xfId="1" applyNumberFormat="1" applyFont="1" applyFill="1" applyBorder="1"/>
    <xf numFmtId="164" fontId="12" fillId="2" borderId="7" xfId="1" applyNumberFormat="1" applyFont="1" applyFill="1" applyBorder="1" applyAlignment="1"/>
    <xf numFmtId="164" fontId="12" fillId="2" borderId="28" xfId="1" applyNumberFormat="1" applyFont="1" applyFill="1" applyBorder="1" applyAlignment="1"/>
    <xf numFmtId="164" fontId="15" fillId="2" borderId="28" xfId="1" applyNumberFormat="1" applyFont="1" applyFill="1" applyBorder="1" applyAlignment="1">
      <alignment wrapText="1"/>
    </xf>
    <xf numFmtId="164" fontId="12" fillId="2" borderId="28" xfId="1" applyNumberFormat="1" applyFont="1" applyFill="1" applyBorder="1" applyAlignment="1">
      <alignment wrapText="1"/>
    </xf>
    <xf numFmtId="0" fontId="24" fillId="0" borderId="0" xfId="0" applyFont="1"/>
    <xf numFmtId="0" fontId="9" fillId="0" borderId="4" xfId="0" applyFont="1" applyBorder="1"/>
    <xf numFmtId="43" fontId="9" fillId="0" borderId="3" xfId="1" applyFont="1" applyBorder="1"/>
    <xf numFmtId="0" fontId="14" fillId="0" borderId="0" xfId="0" applyFont="1"/>
    <xf numFmtId="0" fontId="24" fillId="0" borderId="11" xfId="0" applyFont="1" applyBorder="1" applyAlignment="1">
      <alignment horizontal="center"/>
    </xf>
    <xf numFmtId="43" fontId="24" fillId="0" borderId="11" xfId="1" applyFont="1" applyBorder="1" applyAlignment="1">
      <alignment horizontal="right"/>
    </xf>
    <xf numFmtId="43" fontId="14" fillId="0" borderId="11" xfId="1" applyFont="1" applyBorder="1" applyAlignment="1">
      <alignment horizontal="right"/>
    </xf>
    <xf numFmtId="0" fontId="24" fillId="0" borderId="1" xfId="0" applyFont="1" applyBorder="1" applyAlignment="1">
      <alignment horizontal="left" wrapText="1"/>
    </xf>
    <xf numFmtId="0" fontId="24" fillId="0" borderId="2" xfId="0" applyFont="1" applyBorder="1" applyAlignment="1">
      <alignment horizontal="left" wrapText="1"/>
    </xf>
    <xf numFmtId="0" fontId="14" fillId="0" borderId="5" xfId="0" applyFont="1" applyBorder="1" applyAlignment="1">
      <alignment horizontal="left" wrapText="1"/>
    </xf>
    <xf numFmtId="0" fontId="24" fillId="0" borderId="0" xfId="0" applyFont="1" applyAlignment="1">
      <alignment horizontal="center"/>
    </xf>
    <xf numFmtId="43" fontId="24" fillId="0" borderId="0" xfId="1" applyFont="1" applyAlignment="1">
      <alignment horizontal="right"/>
    </xf>
    <xf numFmtId="43" fontId="14" fillId="0" borderId="0" xfId="1" applyFont="1" applyAlignment="1">
      <alignment horizontal="right"/>
    </xf>
    <xf numFmtId="0" fontId="25" fillId="0" borderId="0" xfId="0" applyFont="1"/>
    <xf numFmtId="0" fontId="8" fillId="0" borderId="0" xfId="0" applyFont="1"/>
    <xf numFmtId="164" fontId="23" fillId="0" borderId="11" xfId="1" applyNumberFormat="1" applyFont="1" applyBorder="1"/>
    <xf numFmtId="0" fontId="23" fillId="0" borderId="11" xfId="0" applyFont="1" applyFill="1" applyBorder="1" applyAlignment="1">
      <alignment horizontal="center" vertical="center"/>
    </xf>
    <xf numFmtId="43" fontId="23" fillId="0" borderId="11" xfId="1" applyNumberFormat="1" applyFont="1" applyBorder="1"/>
    <xf numFmtId="43" fontId="23" fillId="0" borderId="20" xfId="1" applyNumberFormat="1" applyFont="1" applyBorder="1"/>
    <xf numFmtId="164" fontId="23" fillId="0" borderId="10" xfId="1" applyNumberFormat="1" applyFont="1" applyBorder="1"/>
    <xf numFmtId="0" fontId="27" fillId="0" borderId="0" xfId="0" applyFont="1" applyBorder="1"/>
    <xf numFmtId="43" fontId="28" fillId="0" borderId="0" xfId="1" applyFont="1" applyBorder="1"/>
    <xf numFmtId="43" fontId="27" fillId="0" borderId="0" xfId="1" applyFont="1" applyBorder="1"/>
    <xf numFmtId="164" fontId="23" fillId="3" borderId="10" xfId="1" applyNumberFormat="1" applyFont="1" applyFill="1" applyBorder="1"/>
    <xf numFmtId="164" fontId="22" fillId="3" borderId="11" xfId="1" applyNumberFormat="1" applyFont="1" applyFill="1" applyBorder="1"/>
    <xf numFmtId="164" fontId="23" fillId="3" borderId="11" xfId="1" applyNumberFormat="1" applyFont="1" applyFill="1" applyBorder="1"/>
    <xf numFmtId="164" fontId="23" fillId="3" borderId="11" xfId="1" applyNumberFormat="1" applyFont="1" applyFill="1" applyBorder="1" applyAlignment="1">
      <alignment horizontal="center"/>
    </xf>
    <xf numFmtId="43" fontId="23" fillId="3" borderId="11" xfId="1" applyNumberFormat="1" applyFont="1" applyFill="1" applyBorder="1"/>
    <xf numFmtId="43" fontId="23" fillId="3" borderId="20" xfId="1" applyNumberFormat="1" applyFont="1" applyFill="1" applyBorder="1"/>
    <xf numFmtId="0" fontId="28" fillId="0" borderId="0" xfId="0" applyFont="1" applyBorder="1"/>
    <xf numFmtId="0" fontId="29" fillId="0" borderId="0" xfId="0" applyFont="1"/>
    <xf numFmtId="43" fontId="29" fillId="0" borderId="0" xfId="1" applyFont="1"/>
    <xf numFmtId="164" fontId="22" fillId="2" borderId="7" xfId="1" applyNumberFormat="1" applyFont="1" applyFill="1" applyBorder="1" applyAlignment="1"/>
    <xf numFmtId="164" fontId="22" fillId="2" borderId="28" xfId="1" applyNumberFormat="1" applyFont="1" applyFill="1" applyBorder="1" applyAlignment="1"/>
    <xf numFmtId="164" fontId="22" fillId="2" borderId="28" xfId="1" applyNumberFormat="1" applyFont="1" applyFill="1" applyBorder="1" applyAlignment="1">
      <alignment wrapText="1"/>
    </xf>
    <xf numFmtId="164" fontId="22" fillId="2" borderId="1" xfId="1" applyNumberFormat="1" applyFont="1" applyFill="1" applyBorder="1"/>
    <xf numFmtId="164" fontId="22" fillId="2" borderId="2" xfId="1" applyNumberFormat="1" applyFont="1" applyFill="1" applyBorder="1"/>
    <xf numFmtId="164" fontId="23" fillId="0" borderId="8" xfId="1" applyNumberFormat="1" applyFont="1" applyBorder="1"/>
    <xf numFmtId="164" fontId="23" fillId="0" borderId="9" xfId="1" applyNumberFormat="1" applyFont="1" applyBorder="1"/>
    <xf numFmtId="0" fontId="30" fillId="0" borderId="0" xfId="0" applyFont="1"/>
    <xf numFmtId="43" fontId="14" fillId="0" borderId="4" xfId="0" applyNumberFormat="1" applyFont="1" applyBorder="1"/>
    <xf numFmtId="0" fontId="30" fillId="0" borderId="28" xfId="0" applyFont="1" applyBorder="1"/>
    <xf numFmtId="0" fontId="0" fillId="0" borderId="11" xfId="0" applyBorder="1"/>
    <xf numFmtId="4" fontId="0" fillId="0" borderId="11" xfId="0" applyNumberFormat="1" applyBorder="1"/>
    <xf numFmtId="0" fontId="0" fillId="0" borderId="0" xfId="0" applyBorder="1"/>
    <xf numFmtId="0" fontId="33" fillId="0" borderId="0" xfId="0" applyFont="1" applyAlignment="1">
      <alignment vertical="center" wrapText="1"/>
    </xf>
    <xf numFmtId="0" fontId="0" fillId="0" borderId="7" xfId="0" applyBorder="1"/>
    <xf numFmtId="49" fontId="13" fillId="0" borderId="8" xfId="1" applyNumberFormat="1" applyFont="1" applyBorder="1"/>
    <xf numFmtId="49" fontId="13" fillId="0" borderId="10" xfId="1" applyNumberFormat="1" applyFont="1" applyBorder="1"/>
    <xf numFmtId="0" fontId="14" fillId="0" borderId="30" xfId="0" applyFont="1" applyBorder="1" applyAlignment="1">
      <alignment horizontal="center"/>
    </xf>
    <xf numFmtId="0" fontId="0" fillId="0" borderId="6" xfId="0" applyBorder="1"/>
    <xf numFmtId="43" fontId="0" fillId="0" borderId="0" xfId="1" applyFont="1"/>
    <xf numFmtId="1" fontId="0" fillId="0" borderId="0" xfId="0" applyNumberFormat="1"/>
    <xf numFmtId="164" fontId="22" fillId="2" borderId="33" xfId="1" applyNumberFormat="1" applyFont="1" applyFill="1" applyBorder="1" applyAlignment="1">
      <alignment horizontal="center" wrapText="1"/>
    </xf>
    <xf numFmtId="43" fontId="22" fillId="2" borderId="33" xfId="1" applyNumberFormat="1" applyFont="1" applyFill="1" applyBorder="1" applyAlignment="1">
      <alignment wrapText="1"/>
    </xf>
    <xf numFmtId="43" fontId="22" fillId="2" borderId="31" xfId="1" applyNumberFormat="1" applyFont="1" applyFill="1" applyBorder="1"/>
    <xf numFmtId="164" fontId="13" fillId="4" borderId="10" xfId="1" applyNumberFormat="1" applyFont="1" applyFill="1" applyBorder="1"/>
    <xf numFmtId="164" fontId="12" fillId="4" borderId="11" xfId="1" applyNumberFormat="1" applyFont="1" applyFill="1" applyBorder="1"/>
    <xf numFmtId="164" fontId="16" fillId="4" borderId="11" xfId="1" applyNumberFormat="1" applyFont="1" applyFill="1" applyBorder="1"/>
    <xf numFmtId="164" fontId="13" fillId="4" borderId="11" xfId="1" applyNumberFormat="1" applyFont="1" applyFill="1" applyBorder="1"/>
    <xf numFmtId="164" fontId="12" fillId="6" borderId="7" xfId="1" applyNumberFormat="1" applyFont="1" applyFill="1" applyBorder="1"/>
    <xf numFmtId="164" fontId="12" fillId="6" borderId="28" xfId="1" applyNumberFormat="1" applyFont="1" applyFill="1" applyBorder="1"/>
    <xf numFmtId="164" fontId="12" fillId="6" borderId="6" xfId="1" applyNumberFormat="1" applyFont="1" applyFill="1" applyBorder="1"/>
    <xf numFmtId="164" fontId="22" fillId="4" borderId="11" xfId="1" applyNumberFormat="1" applyFont="1" applyFill="1" applyBorder="1"/>
    <xf numFmtId="164" fontId="23" fillId="4" borderId="11" xfId="1" applyNumberFormat="1" applyFont="1" applyFill="1" applyBorder="1"/>
    <xf numFmtId="164" fontId="23" fillId="4" borderId="11" xfId="1" applyNumberFormat="1" applyFont="1" applyFill="1" applyBorder="1" applyAlignment="1">
      <alignment horizontal="center"/>
    </xf>
    <xf numFmtId="43" fontId="23" fillId="4" borderId="11" xfId="1" applyNumberFormat="1" applyFont="1" applyFill="1" applyBorder="1"/>
    <xf numFmtId="43" fontId="23" fillId="4" borderId="20" xfId="1" applyNumberFormat="1" applyFont="1" applyFill="1" applyBorder="1"/>
    <xf numFmtId="164" fontId="23" fillId="4" borderId="10" xfId="1" applyNumberFormat="1" applyFont="1" applyFill="1" applyBorder="1"/>
    <xf numFmtId="43" fontId="28" fillId="4" borderId="0" xfId="1" applyFont="1" applyFill="1" applyBorder="1"/>
    <xf numFmtId="0" fontId="28" fillId="4" borderId="0" xfId="0" applyFont="1" applyFill="1" applyBorder="1"/>
    <xf numFmtId="0" fontId="29" fillId="4" borderId="0" xfId="0" applyFont="1" applyFill="1"/>
    <xf numFmtId="43" fontId="29" fillId="4" borderId="0" xfId="1" applyFont="1" applyFill="1"/>
    <xf numFmtId="43" fontId="23" fillId="4" borderId="9" xfId="1" applyNumberFormat="1" applyFont="1" applyFill="1" applyBorder="1"/>
    <xf numFmtId="43" fontId="23" fillId="4" borderId="27" xfId="1" applyNumberFormat="1" applyFont="1" applyFill="1" applyBorder="1"/>
    <xf numFmtId="0" fontId="19" fillId="4" borderId="0" xfId="0" applyFont="1" applyFill="1" applyBorder="1"/>
    <xf numFmtId="0" fontId="2" fillId="4" borderId="0" xfId="0" applyFont="1" applyFill="1"/>
    <xf numFmtId="43" fontId="2" fillId="4" borderId="0" xfId="1" applyFont="1" applyFill="1"/>
    <xf numFmtId="164" fontId="22" fillId="6" borderId="7" xfId="1" applyNumberFormat="1" applyFont="1" applyFill="1" applyBorder="1" applyAlignment="1">
      <alignment horizontal="left"/>
    </xf>
    <xf numFmtId="164" fontId="22" fillId="6" borderId="28" xfId="1" applyNumberFormat="1" applyFont="1" applyFill="1" applyBorder="1" applyAlignment="1">
      <alignment horizontal="left"/>
    </xf>
    <xf numFmtId="164" fontId="22" fillId="6" borderId="6" xfId="1" applyNumberFormat="1" applyFont="1" applyFill="1" applyBorder="1" applyAlignment="1">
      <alignment horizontal="left"/>
    </xf>
    <xf numFmtId="0" fontId="2" fillId="6" borderId="0" xfId="0" applyFont="1" applyFill="1"/>
    <xf numFmtId="4" fontId="38" fillId="5" borderId="11" xfId="0" applyNumberFormat="1" applyFont="1" applyFill="1" applyBorder="1" applyAlignment="1">
      <alignment horizontal="right" vertical="center" wrapText="1"/>
    </xf>
    <xf numFmtId="3" fontId="38" fillId="5" borderId="11" xfId="0" applyNumberFormat="1" applyFont="1" applyFill="1" applyBorder="1" applyAlignment="1">
      <alignment horizontal="right" vertical="center" wrapText="1"/>
    </xf>
    <xf numFmtId="4" fontId="38" fillId="5" borderId="11" xfId="0" applyNumberFormat="1" applyFont="1" applyFill="1" applyBorder="1" applyAlignment="1">
      <alignment vertical="center" wrapText="1"/>
    </xf>
    <xf numFmtId="164" fontId="23" fillId="0" borderId="11" xfId="1" applyNumberFormat="1" applyFont="1" applyFill="1" applyBorder="1" applyProtection="1"/>
    <xf numFmtId="0" fontId="23" fillId="0" borderId="11" xfId="0" applyFont="1" applyFill="1" applyBorder="1" applyAlignment="1">
      <alignment horizontal="center" vertical="center"/>
    </xf>
    <xf numFmtId="43" fontId="0" fillId="0" borderId="11" xfId="1" applyFont="1" applyBorder="1"/>
    <xf numFmtId="43" fontId="0" fillId="0" borderId="14" xfId="1" applyFont="1" applyBorder="1"/>
    <xf numFmtId="43" fontId="0" fillId="0" borderId="0" xfId="0" applyNumberFormat="1"/>
    <xf numFmtId="0" fontId="0" fillId="0" borderId="11" xfId="0" applyBorder="1" applyAlignment="1">
      <alignment horizontal="center"/>
    </xf>
    <xf numFmtId="0" fontId="0" fillId="0" borderId="14" xfId="0" applyBorder="1"/>
    <xf numFmtId="43" fontId="0" fillId="0" borderId="4" xfId="1" applyFont="1" applyBorder="1"/>
    <xf numFmtId="0" fontId="0" fillId="0" borderId="16" xfId="0" applyBorder="1"/>
    <xf numFmtId="0" fontId="0" fillId="0" borderId="17" xfId="0" applyBorder="1"/>
    <xf numFmtId="0" fontId="0" fillId="0" borderId="18" xfId="0" applyBorder="1" applyAlignment="1">
      <alignment horizontal="center"/>
    </xf>
    <xf numFmtId="43" fontId="0" fillId="0" borderId="34" xfId="1" applyFont="1" applyBorder="1"/>
    <xf numFmtId="43" fontId="0" fillId="0" borderId="29" xfId="1" applyFont="1" applyBorder="1"/>
    <xf numFmtId="43" fontId="0" fillId="0" borderId="35" xfId="1" applyFont="1" applyBorder="1"/>
    <xf numFmtId="43" fontId="0" fillId="0" borderId="0" xfId="1" applyFont="1" applyBorder="1"/>
    <xf numFmtId="43" fontId="21" fillId="0" borderId="0" xfId="1" applyFont="1"/>
    <xf numFmtId="164" fontId="15" fillId="2" borderId="1" xfId="1" applyNumberFormat="1" applyFont="1" applyFill="1" applyBorder="1" applyAlignment="1">
      <alignment horizontal="left" vertical="center" wrapText="1"/>
    </xf>
    <xf numFmtId="43" fontId="12" fillId="2" borderId="2" xfId="1" applyFont="1" applyFill="1" applyBorder="1" applyAlignment="1">
      <alignment wrapText="1"/>
    </xf>
    <xf numFmtId="43" fontId="12" fillId="2" borderId="5" xfId="1" applyFont="1" applyFill="1" applyBorder="1" applyAlignment="1">
      <alignment wrapText="1"/>
    </xf>
    <xf numFmtId="0" fontId="23" fillId="0" borderId="9" xfId="0" applyFont="1" applyBorder="1" applyAlignment="1">
      <alignment horizontal="center" vertical="center"/>
    </xf>
    <xf numFmtId="0" fontId="23" fillId="0" borderId="11" xfId="0" applyFont="1" applyBorder="1" applyAlignment="1">
      <alignment horizontal="center" vertical="center"/>
    </xf>
    <xf numFmtId="43" fontId="14" fillId="0" borderId="0" xfId="1" applyFont="1"/>
    <xf numFmtId="43" fontId="14" fillId="0" borderId="0" xfId="0" applyNumberFormat="1" applyFont="1"/>
    <xf numFmtId="43" fontId="40" fillId="0" borderId="9" xfId="1" applyFont="1" applyBorder="1"/>
    <xf numFmtId="43" fontId="40" fillId="0" borderId="11" xfId="1" applyFont="1" applyBorder="1"/>
    <xf numFmtId="43" fontId="28" fillId="4" borderId="0" xfId="0" applyNumberFormat="1" applyFont="1" applyFill="1" applyBorder="1"/>
    <xf numFmtId="164" fontId="22" fillId="8" borderId="7" xfId="1" applyNumberFormat="1" applyFont="1" applyFill="1" applyBorder="1"/>
    <xf numFmtId="164" fontId="22" fillId="8" borderId="28" xfId="1" applyNumberFormat="1" applyFont="1" applyFill="1" applyBorder="1"/>
    <xf numFmtId="164" fontId="22" fillId="8" borderId="6" xfId="1" applyNumberFormat="1" applyFont="1" applyFill="1" applyBorder="1"/>
    <xf numFmtId="164" fontId="22" fillId="8" borderId="1" xfId="1" applyNumberFormat="1" applyFont="1" applyFill="1" applyBorder="1" applyAlignment="1"/>
    <xf numFmtId="43" fontId="22" fillId="8" borderId="2" xfId="1" applyNumberFormat="1" applyFont="1" applyFill="1" applyBorder="1"/>
    <xf numFmtId="43" fontId="22" fillId="8" borderId="5" xfId="1" applyNumberFormat="1" applyFont="1" applyFill="1" applyBorder="1"/>
    <xf numFmtId="43" fontId="13" fillId="0" borderId="0" xfId="0" applyNumberFormat="1" applyFont="1"/>
    <xf numFmtId="0" fontId="42" fillId="0" borderId="0" xfId="0" applyFont="1"/>
    <xf numFmtId="43" fontId="42" fillId="0" borderId="0" xfId="0" applyNumberFormat="1" applyFont="1"/>
    <xf numFmtId="43" fontId="42" fillId="0" borderId="0" xfId="1" applyNumberFormat="1" applyFont="1"/>
    <xf numFmtId="0" fontId="43" fillId="0" borderId="0" xfId="0" applyFont="1"/>
    <xf numFmtId="43" fontId="43" fillId="0" borderId="0" xfId="0" applyNumberFormat="1" applyFont="1"/>
    <xf numFmtId="43" fontId="19" fillId="0" borderId="0" xfId="0" applyNumberFormat="1" applyFont="1"/>
    <xf numFmtId="164" fontId="42" fillId="0" borderId="0" xfId="1" applyNumberFormat="1" applyFont="1"/>
    <xf numFmtId="43" fontId="42" fillId="0" borderId="0" xfId="1" applyFont="1"/>
    <xf numFmtId="43" fontId="10" fillId="0" borderId="0" xfId="1" applyFont="1"/>
    <xf numFmtId="43" fontId="27" fillId="0" borderId="0" xfId="0" applyNumberFormat="1" applyFont="1" applyBorder="1"/>
    <xf numFmtId="43" fontId="18" fillId="0" borderId="0" xfId="0" applyNumberFormat="1" applyFont="1" applyBorder="1"/>
    <xf numFmtId="43" fontId="18" fillId="0" borderId="0" xfId="0" applyNumberFormat="1" applyFont="1"/>
    <xf numFmtId="43" fontId="44" fillId="0" borderId="0" xfId="0" applyNumberFormat="1" applyFont="1"/>
    <xf numFmtId="0" fontId="13" fillId="0" borderId="3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43" fontId="23" fillId="3" borderId="9" xfId="1" applyFont="1" applyFill="1" applyBorder="1"/>
    <xf numFmtId="43" fontId="23" fillId="3" borderId="27" xfId="1" applyFont="1" applyFill="1" applyBorder="1"/>
    <xf numFmtId="0" fontId="0" fillId="0" borderId="0" xfId="0"/>
    <xf numFmtId="0" fontId="9" fillId="0" borderId="0" xfId="0" applyFont="1"/>
    <xf numFmtId="0" fontId="31" fillId="0" borderId="0" xfId="0" applyFont="1" applyAlignment="1">
      <alignment vertical="center"/>
    </xf>
    <xf numFmtId="0" fontId="26" fillId="0" borderId="0" xfId="0" applyFont="1"/>
    <xf numFmtId="0" fontId="32" fillId="0" borderId="0" xfId="0" applyFont="1" applyAlignment="1">
      <alignment vertical="center"/>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7"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4" fillId="0" borderId="10" xfId="0" applyFont="1" applyBorder="1" applyAlignment="1">
      <alignment horizontal="center" vertical="center" wrapText="1"/>
    </xf>
    <xf numFmtId="0" fontId="32" fillId="0" borderId="11" xfId="0" applyFont="1" applyBorder="1" applyAlignment="1">
      <alignment vertical="center" wrapText="1"/>
    </xf>
    <xf numFmtId="0" fontId="34" fillId="0" borderId="34" xfId="0" applyFont="1" applyBorder="1" applyAlignment="1">
      <alignment horizontal="center" vertical="center" wrapText="1"/>
    </xf>
    <xf numFmtId="0" fontId="32" fillId="0" borderId="29" xfId="0" applyFont="1" applyBorder="1" applyAlignment="1">
      <alignment vertical="center" wrapText="1"/>
    </xf>
    <xf numFmtId="0" fontId="33" fillId="0" borderId="0" xfId="0" applyFont="1" applyAlignment="1">
      <alignment vertical="center"/>
    </xf>
    <xf numFmtId="4" fontId="0" fillId="0" borderId="0" xfId="0" applyNumberFormat="1" applyFill="1" applyBorder="1"/>
    <xf numFmtId="0" fontId="33" fillId="0" borderId="18" xfId="0" applyFont="1" applyBorder="1" applyAlignment="1">
      <alignment horizontal="center" vertical="center" wrapText="1"/>
    </xf>
    <xf numFmtId="0" fontId="33" fillId="0" borderId="10" xfId="0" applyFont="1" applyBorder="1" applyAlignment="1">
      <alignment vertical="center" wrapText="1"/>
    </xf>
    <xf numFmtId="0" fontId="35" fillId="0" borderId="11" xfId="0" applyFont="1" applyBorder="1" applyAlignment="1">
      <alignment vertical="center" wrapText="1"/>
    </xf>
    <xf numFmtId="43" fontId="35" fillId="0" borderId="11" xfId="1" applyFont="1" applyBorder="1" applyAlignment="1">
      <alignment horizontal="right" vertical="center" wrapText="1"/>
    </xf>
    <xf numFmtId="4" fontId="35" fillId="0" borderId="20" xfId="0" applyNumberFormat="1" applyFont="1" applyBorder="1" applyAlignment="1">
      <alignment vertical="center" wrapText="1"/>
    </xf>
    <xf numFmtId="0" fontId="33" fillId="0" borderId="34" xfId="0" applyFont="1" applyBorder="1" applyAlignment="1">
      <alignment vertical="center" wrapText="1"/>
    </xf>
    <xf numFmtId="0" fontId="31" fillId="0" borderId="0" xfId="0" applyFont="1" applyAlignment="1">
      <alignment horizontal="center" vertical="center" wrapText="1"/>
    </xf>
    <xf numFmtId="43" fontId="0" fillId="0" borderId="20" xfId="1" applyFont="1" applyBorder="1"/>
    <xf numFmtId="43" fontId="0" fillId="0" borderId="29" xfId="1" applyFont="1" applyBorder="1"/>
    <xf numFmtId="43" fontId="0" fillId="0" borderId="35" xfId="1" applyFont="1" applyBorder="1"/>
    <xf numFmtId="164" fontId="35" fillId="0" borderId="11" xfId="1" applyNumberFormat="1" applyFont="1" applyBorder="1" applyAlignment="1">
      <alignment vertical="center" wrapText="1"/>
    </xf>
    <xf numFmtId="164" fontId="0" fillId="0" borderId="11" xfId="1" applyNumberFormat="1" applyFont="1" applyBorder="1"/>
    <xf numFmtId="164" fontId="0" fillId="0" borderId="29" xfId="1" applyNumberFormat="1" applyFont="1" applyBorder="1"/>
    <xf numFmtId="0" fontId="0" fillId="0" borderId="9" xfId="0" applyBorder="1" applyAlignment="1">
      <alignment horizontal="center"/>
    </xf>
    <xf numFmtId="43" fontId="0" fillId="0" borderId="9" xfId="1" applyFont="1" applyBorder="1"/>
    <xf numFmtId="0" fontId="0" fillId="0" borderId="11" xfId="0" applyBorder="1" applyAlignment="1">
      <alignment horizontal="center"/>
    </xf>
    <xf numFmtId="43" fontId="0" fillId="0" borderId="11" xfId="1" applyFont="1" applyBorder="1"/>
    <xf numFmtId="0" fontId="10" fillId="0" borderId="11" xfId="0" applyFont="1" applyBorder="1" applyAlignment="1">
      <alignment horizontal="center"/>
    </xf>
    <xf numFmtId="43" fontId="16" fillId="0" borderId="0" xfId="0" applyNumberFormat="1" applyFont="1"/>
    <xf numFmtId="0" fontId="21" fillId="0" borderId="0" xfId="0" applyFont="1" applyAlignment="1">
      <alignment vertical="center"/>
    </xf>
    <xf numFmtId="0" fontId="23" fillId="0" borderId="0" xfId="0" applyFont="1" applyAlignment="1">
      <alignment horizontal="justify" vertical="center"/>
    </xf>
    <xf numFmtId="4" fontId="0" fillId="0" borderId="0" xfId="0" applyNumberFormat="1"/>
    <xf numFmtId="43" fontId="29" fillId="0" borderId="0" xfId="0" applyNumberFormat="1" applyFont="1"/>
    <xf numFmtId="43" fontId="27" fillId="0" borderId="0" xfId="0" applyNumberFormat="1" applyFont="1"/>
    <xf numFmtId="43" fontId="18" fillId="0" borderId="0" xfId="1" applyFont="1"/>
    <xf numFmtId="0" fontId="35" fillId="4" borderId="11" xfId="0" applyFont="1" applyFill="1" applyBorder="1" applyAlignment="1">
      <alignment vertical="center" wrapText="1"/>
    </xf>
    <xf numFmtId="43" fontId="35" fillId="4" borderId="11" xfId="1" applyFont="1" applyFill="1" applyBorder="1" applyAlignment="1">
      <alignment horizontal="right" vertical="center" wrapText="1"/>
    </xf>
    <xf numFmtId="43" fontId="35" fillId="4" borderId="20" xfId="1" applyFont="1" applyFill="1" applyBorder="1" applyAlignment="1">
      <alignment horizontal="right" vertical="center" wrapText="1"/>
    </xf>
    <xf numFmtId="0" fontId="35" fillId="4" borderId="29" xfId="0" applyFont="1" applyFill="1" applyBorder="1" applyAlignment="1">
      <alignment vertical="center" wrapText="1"/>
    </xf>
    <xf numFmtId="4" fontId="35" fillId="4" borderId="29" xfId="0" applyNumberFormat="1" applyFont="1" applyFill="1" applyBorder="1" applyAlignment="1">
      <alignment vertical="center" wrapText="1"/>
    </xf>
    <xf numFmtId="43" fontId="35" fillId="4" borderId="35" xfId="1" applyFont="1" applyFill="1" applyBorder="1" applyAlignment="1">
      <alignment horizontal="right" vertical="center" wrapText="1"/>
    </xf>
    <xf numFmtId="4" fontId="10" fillId="4" borderId="11" xfId="0" applyNumberFormat="1" applyFont="1" applyFill="1" applyBorder="1"/>
    <xf numFmtId="4" fontId="10" fillId="4" borderId="20" xfId="0" applyNumberFormat="1" applyFont="1" applyFill="1" applyBorder="1"/>
    <xf numFmtId="4" fontId="10" fillId="4" borderId="29" xfId="0" applyNumberFormat="1" applyFont="1" applyFill="1" applyBorder="1"/>
    <xf numFmtId="43" fontId="0" fillId="0" borderId="35" xfId="0" applyNumberFormat="1" applyBorder="1"/>
    <xf numFmtId="43" fontId="38" fillId="5" borderId="11" xfId="0" applyNumberFormat="1" applyFont="1" applyFill="1" applyBorder="1" applyAlignment="1">
      <alignment horizontal="right" vertical="center" wrapText="1"/>
    </xf>
    <xf numFmtId="43" fontId="21" fillId="0" borderId="9" xfId="1" applyFont="1" applyBorder="1"/>
    <xf numFmtId="43" fontId="21" fillId="0" borderId="11" xfId="1" applyFont="1" applyBorder="1"/>
    <xf numFmtId="4" fontId="24" fillId="0" borderId="11" xfId="0" applyNumberFormat="1" applyFont="1" applyBorder="1"/>
    <xf numFmtId="43" fontId="23" fillId="0" borderId="0" xfId="0" applyNumberFormat="1" applyFont="1"/>
    <xf numFmtId="43" fontId="23" fillId="0" borderId="9" xfId="1" applyNumberFormat="1" applyFont="1" applyBorder="1"/>
    <xf numFmtId="43" fontId="23" fillId="0" borderId="27" xfId="1" applyNumberFormat="1" applyFont="1" applyBorder="1"/>
    <xf numFmtId="43" fontId="24" fillId="0" borderId="9" xfId="1" applyFont="1" applyBorder="1"/>
    <xf numFmtId="43" fontId="38" fillId="5" borderId="11" xfId="1" applyFont="1" applyFill="1" applyBorder="1" applyAlignment="1">
      <alignment horizontal="right" vertical="center" wrapText="1"/>
    </xf>
    <xf numFmtId="43" fontId="23" fillId="0" borderId="11" xfId="1" applyFont="1" applyBorder="1"/>
    <xf numFmtId="43" fontId="24" fillId="0" borderId="11" xfId="1" applyFont="1" applyBorder="1"/>
    <xf numFmtId="43" fontId="38" fillId="5" borderId="11" xfId="1" applyFont="1" applyFill="1" applyBorder="1" applyAlignment="1">
      <alignment vertical="center" wrapText="1"/>
    </xf>
    <xf numFmtId="0" fontId="24" fillId="0" borderId="9" xfId="0" applyFont="1" applyBorder="1" applyAlignment="1">
      <alignment horizontal="center"/>
    </xf>
    <xf numFmtId="0" fontId="29" fillId="0" borderId="11" xfId="0" applyFont="1" applyBorder="1" applyAlignment="1">
      <alignment horizontal="center"/>
    </xf>
    <xf numFmtId="43" fontId="19" fillId="0" borderId="0" xfId="0" applyNumberFormat="1" applyFont="1" applyBorder="1"/>
    <xf numFmtId="0" fontId="27" fillId="4" borderId="0" xfId="0" applyFont="1" applyFill="1" applyBorder="1"/>
    <xf numFmtId="0" fontId="18" fillId="4" borderId="0" xfId="0" applyFont="1" applyFill="1" applyBorder="1"/>
    <xf numFmtId="43" fontId="35" fillId="0" borderId="0" xfId="1" applyFont="1" applyFill="1" applyBorder="1" applyAlignment="1">
      <alignment vertical="center" wrapText="1"/>
    </xf>
    <xf numFmtId="43" fontId="37" fillId="0" borderId="0" xfId="1" applyFont="1" applyFill="1" applyBorder="1" applyAlignment="1">
      <alignment vertical="center" wrapText="1"/>
    </xf>
    <xf numFmtId="0" fontId="33" fillId="0" borderId="33" xfId="0" applyFont="1" applyBorder="1" applyAlignment="1">
      <alignment horizontal="center" vertical="center" wrapText="1"/>
    </xf>
    <xf numFmtId="0" fontId="33" fillId="0" borderId="31" xfId="0" applyFont="1" applyBorder="1" applyAlignment="1">
      <alignment horizontal="center" vertical="center" wrapText="1"/>
    </xf>
    <xf numFmtId="164" fontId="35" fillId="0" borderId="17" xfId="1" applyNumberFormat="1" applyFont="1" applyBorder="1" applyAlignment="1">
      <alignment vertical="center" wrapText="1"/>
    </xf>
    <xf numFmtId="164" fontId="0" fillId="0" borderId="17" xfId="1" applyNumberFormat="1" applyFont="1" applyBorder="1"/>
    <xf numFmtId="43" fontId="0" fillId="0" borderId="17" xfId="1" applyFont="1" applyBorder="1"/>
    <xf numFmtId="43" fontId="0" fillId="0" borderId="18" xfId="1" applyFont="1" applyBorder="1"/>
    <xf numFmtId="0" fontId="33" fillId="0" borderId="49" xfId="0" applyFont="1" applyBorder="1" applyAlignment="1">
      <alignment horizontal="center" vertical="center" wrapText="1"/>
    </xf>
    <xf numFmtId="43" fontId="35" fillId="0" borderId="50" xfId="1" applyFont="1" applyBorder="1" applyAlignment="1">
      <alignment vertical="center" wrapText="1"/>
    </xf>
    <xf numFmtId="43" fontId="35" fillId="0" borderId="51" xfId="1" applyFont="1" applyBorder="1" applyAlignment="1">
      <alignment vertical="center" wrapText="1"/>
    </xf>
    <xf numFmtId="43" fontId="35" fillId="0" borderId="52" xfId="1" applyFont="1" applyBorder="1" applyAlignment="1">
      <alignment vertical="center" wrapText="1"/>
    </xf>
    <xf numFmtId="0" fontId="33" fillId="0" borderId="36" xfId="0" applyFont="1" applyBorder="1" applyAlignment="1">
      <alignment horizontal="center" vertical="center" wrapText="1"/>
    </xf>
    <xf numFmtId="0" fontId="33" fillId="0" borderId="15" xfId="0" applyFont="1" applyBorder="1" applyAlignment="1">
      <alignment horizontal="center" vertical="center"/>
    </xf>
    <xf numFmtId="0" fontId="33" fillId="0" borderId="19" xfId="0" applyFont="1" applyBorder="1" applyAlignment="1">
      <alignment horizontal="center" vertical="center"/>
    </xf>
    <xf numFmtId="0" fontId="30" fillId="0" borderId="19" xfId="0" applyFont="1" applyBorder="1" applyAlignment="1">
      <alignment horizontal="center"/>
    </xf>
    <xf numFmtId="0" fontId="30" fillId="0" borderId="53" xfId="0" applyFont="1" applyBorder="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45" fillId="9" borderId="37" xfId="0" applyFont="1" applyFill="1" applyBorder="1" applyAlignment="1">
      <alignment horizontal="center" vertical="center" wrapText="1"/>
    </xf>
    <xf numFmtId="0" fontId="45" fillId="9" borderId="41" xfId="0" applyFont="1" applyFill="1" applyBorder="1" applyAlignment="1">
      <alignment horizontal="center" vertical="center" wrapText="1"/>
    </xf>
    <xf numFmtId="0" fontId="46" fillId="9" borderId="41" xfId="0" applyFont="1" applyFill="1" applyBorder="1" applyAlignment="1">
      <alignment horizontal="center" vertical="center" wrapText="1"/>
    </xf>
    <xf numFmtId="0" fontId="45" fillId="10" borderId="41" xfId="0" applyFont="1" applyFill="1" applyBorder="1" applyAlignment="1">
      <alignment horizontal="center" vertical="center" wrapText="1"/>
    </xf>
    <xf numFmtId="0" fontId="0" fillId="9" borderId="41" xfId="0" applyFont="1" applyFill="1" applyBorder="1" applyAlignment="1">
      <alignment horizontal="center" vertical="center" wrapText="1"/>
    </xf>
    <xf numFmtId="0" fontId="0" fillId="9" borderId="30" xfId="0" applyFont="1" applyFill="1" applyBorder="1" applyAlignment="1">
      <alignment horizontal="center" vertical="center" wrapText="1"/>
    </xf>
    <xf numFmtId="0" fontId="46" fillId="10" borderId="41" xfId="0" applyFont="1" applyFill="1" applyBorder="1" applyAlignment="1">
      <alignment horizontal="center" vertical="center" wrapText="1"/>
    </xf>
    <xf numFmtId="0" fontId="45" fillId="9" borderId="47" xfId="0" applyFont="1" applyFill="1" applyBorder="1" applyAlignment="1">
      <alignment horizontal="center" vertical="center"/>
    </xf>
    <xf numFmtId="0" fontId="45" fillId="9" borderId="41" xfId="0" applyFont="1" applyFill="1" applyBorder="1" applyAlignment="1">
      <alignment horizontal="center" vertical="center"/>
    </xf>
    <xf numFmtId="4" fontId="45" fillId="10" borderId="30" xfId="0" applyNumberFormat="1" applyFont="1" applyFill="1" applyBorder="1" applyAlignment="1">
      <alignment horizontal="center" vertical="center"/>
    </xf>
    <xf numFmtId="4" fontId="45" fillId="9" borderId="30" xfId="0" applyNumberFormat="1" applyFont="1" applyFill="1" applyBorder="1" applyAlignment="1">
      <alignment horizontal="center" vertical="center"/>
    </xf>
    <xf numFmtId="4" fontId="45" fillId="10" borderId="48" xfId="0" applyNumberFormat="1" applyFont="1" applyFill="1" applyBorder="1" applyAlignment="1">
      <alignment horizontal="center" vertical="center" wrapText="1"/>
    </xf>
    <xf numFmtId="4" fontId="45" fillId="11" borderId="30" xfId="0" applyNumberFormat="1" applyFont="1" applyFill="1" applyBorder="1" applyAlignment="1">
      <alignment horizontal="center" vertical="center"/>
    </xf>
    <xf numFmtId="0" fontId="46" fillId="5" borderId="47" xfId="0" applyFont="1" applyFill="1" applyBorder="1" applyAlignment="1">
      <alignment horizontal="center" vertical="center"/>
    </xf>
    <xf numFmtId="0" fontId="46" fillId="5" borderId="30" xfId="0" applyFont="1" applyFill="1" applyBorder="1" applyAlignment="1">
      <alignment horizontal="center" vertical="center" wrapText="1"/>
    </xf>
    <xf numFmtId="0" fontId="11" fillId="0" borderId="30" xfId="0" applyFont="1" applyBorder="1" applyAlignment="1">
      <alignment horizontal="center" vertical="center" wrapText="1"/>
    </xf>
    <xf numFmtId="0" fontId="46" fillId="0" borderId="30" xfId="0" applyFont="1" applyBorder="1" applyAlignment="1">
      <alignment horizontal="center" vertical="center" wrapText="1"/>
    </xf>
    <xf numFmtId="0" fontId="11" fillId="5" borderId="30" xfId="0" applyFont="1" applyFill="1" applyBorder="1" applyAlignment="1">
      <alignment horizontal="center" vertical="center" wrapText="1"/>
    </xf>
    <xf numFmtId="0" fontId="46" fillId="4" borderId="30" xfId="0" applyFont="1" applyFill="1" applyBorder="1" applyAlignment="1">
      <alignment horizontal="center" vertical="center" wrapText="1"/>
    </xf>
    <xf numFmtId="43" fontId="39" fillId="7" borderId="30" xfId="1" applyFont="1" applyFill="1" applyBorder="1" applyAlignment="1">
      <alignment horizontal="center" vertical="center"/>
    </xf>
    <xf numFmtId="43" fontId="41" fillId="5" borderId="30" xfId="1" applyFont="1" applyFill="1" applyBorder="1" applyAlignment="1">
      <alignment horizontal="center" vertical="center"/>
    </xf>
    <xf numFmtId="43" fontId="41" fillId="0" borderId="30" xfId="1" applyFont="1" applyBorder="1" applyAlignment="1">
      <alignment horizontal="center" vertical="center"/>
    </xf>
    <xf numFmtId="43" fontId="47" fillId="7" borderId="30" xfId="1" applyFont="1" applyFill="1" applyBorder="1" applyAlignment="1">
      <alignment horizontal="center" vertical="center"/>
    </xf>
    <xf numFmtId="43" fontId="40" fillId="0" borderId="30" xfId="1" applyFont="1" applyBorder="1" applyAlignment="1">
      <alignment horizontal="center" vertical="center"/>
    </xf>
    <xf numFmtId="43" fontId="40" fillId="5" borderId="30" xfId="1" applyFont="1" applyFill="1" applyBorder="1" applyAlignment="1">
      <alignment horizontal="center" vertical="center"/>
    </xf>
    <xf numFmtId="43" fontId="39" fillId="7" borderId="30" xfId="1" applyFont="1" applyFill="1" applyBorder="1" applyAlignment="1">
      <alignment horizontal="center" vertical="center" wrapText="1"/>
    </xf>
    <xf numFmtId="43" fontId="41" fillId="5" borderId="30" xfId="1" applyFont="1" applyFill="1" applyBorder="1" applyAlignment="1">
      <alignment horizontal="center" vertical="center" wrapText="1"/>
    </xf>
    <xf numFmtId="0" fontId="45" fillId="9" borderId="38" xfId="0" applyFont="1" applyFill="1" applyBorder="1" applyAlignment="1">
      <alignment horizontal="center" vertical="center" wrapText="1"/>
    </xf>
    <xf numFmtId="0" fontId="45" fillId="9" borderId="39" xfId="0" applyFont="1" applyFill="1" applyBorder="1" applyAlignment="1">
      <alignment horizontal="center" vertical="center" wrapText="1"/>
    </xf>
    <xf numFmtId="0" fontId="45" fillId="9" borderId="40" xfId="0" applyFont="1" applyFill="1" applyBorder="1" applyAlignment="1">
      <alignment horizontal="center" vertical="center" wrapText="1"/>
    </xf>
    <xf numFmtId="0" fontId="45" fillId="9" borderId="42"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43"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5"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36" xfId="0" applyFont="1" applyFill="1" applyBorder="1" applyAlignment="1">
      <alignment horizontal="center" vertical="center" wrapText="1"/>
    </xf>
    <xf numFmtId="0" fontId="45" fillId="9" borderId="23" xfId="0" applyFont="1" applyFill="1" applyBorder="1" applyAlignment="1">
      <alignment horizontal="center" vertical="center" wrapText="1"/>
    </xf>
    <xf numFmtId="0" fontId="45" fillId="9" borderId="47" xfId="0" applyFont="1" applyFill="1" applyBorder="1" applyAlignment="1">
      <alignment horizontal="center" vertical="center" wrapText="1"/>
    </xf>
    <xf numFmtId="0" fontId="45" fillId="9" borderId="37" xfId="0" applyFont="1" applyFill="1" applyBorder="1" applyAlignment="1">
      <alignment horizontal="center" vertical="center" wrapText="1"/>
    </xf>
    <xf numFmtId="0" fontId="45" fillId="9" borderId="41" xfId="0" applyFont="1" applyFill="1" applyBorder="1" applyAlignment="1">
      <alignment horizontal="center" vertical="center" wrapText="1"/>
    </xf>
    <xf numFmtId="0" fontId="45" fillId="9" borderId="30" xfId="0" applyFont="1" applyFill="1" applyBorder="1" applyAlignment="1">
      <alignment horizontal="center" vertical="center" wrapText="1"/>
    </xf>
    <xf numFmtId="43" fontId="12" fillId="2" borderId="28" xfId="1" applyNumberFormat="1" applyFont="1" applyFill="1" applyBorder="1" applyAlignment="1"/>
    <xf numFmtId="43" fontId="12" fillId="2" borderId="6" xfId="1" applyNumberFormat="1" applyFont="1" applyFill="1" applyBorder="1" applyAlignment="1"/>
    <xf numFmtId="43" fontId="22" fillId="2" borderId="28" xfId="1" applyNumberFormat="1" applyFont="1" applyFill="1" applyBorder="1" applyAlignment="1"/>
    <xf numFmtId="43" fontId="22" fillId="2" borderId="6" xfId="1" applyNumberFormat="1" applyFont="1" applyFill="1" applyBorder="1" applyAlignment="1"/>
    <xf numFmtId="0" fontId="31" fillId="0" borderId="0" xfId="0" applyFont="1" applyAlignment="1">
      <alignment horizontal="center" vertical="center" wrapText="1"/>
    </xf>
    <xf numFmtId="0" fontId="20" fillId="0" borderId="0" xfId="0" applyFont="1" applyAlignment="1">
      <alignment horizontal="left" vertical="center" indent="2"/>
    </xf>
    <xf numFmtId="0" fontId="48" fillId="0" borderId="0" xfId="0" applyFont="1" applyAlignment="1">
      <alignment vertical="center"/>
    </xf>
    <xf numFmtId="0" fontId="50" fillId="0" borderId="0" xfId="0" applyFont="1" applyAlignment="1">
      <alignment vertical="center"/>
    </xf>
    <xf numFmtId="0" fontId="11" fillId="0" borderId="0" xfId="0" applyFont="1" applyAlignment="1">
      <alignment vertical="center"/>
    </xf>
    <xf numFmtId="0" fontId="50" fillId="0" borderId="0" xfId="0" applyFont="1" applyAlignment="1">
      <alignment horizontal="left" vertical="center" indent="2"/>
    </xf>
    <xf numFmtId="0" fontId="47" fillId="0" borderId="0" xfId="0" applyFont="1" applyAlignment="1">
      <alignment vertical="center"/>
    </xf>
    <xf numFmtId="0" fontId="20" fillId="0" borderId="61" xfId="0" applyFont="1" applyBorder="1" applyAlignment="1">
      <alignment vertical="center" wrapText="1"/>
    </xf>
    <xf numFmtId="0" fontId="20" fillId="0" borderId="59" xfId="0" applyFont="1" applyBorder="1" applyAlignment="1">
      <alignment vertical="center" wrapText="1"/>
    </xf>
    <xf numFmtId="0" fontId="20" fillId="0" borderId="60" xfId="0" applyFont="1" applyBorder="1" applyAlignment="1">
      <alignment vertical="center" wrapText="1"/>
    </xf>
    <xf numFmtId="0" fontId="48" fillId="0" borderId="60" xfId="0" applyFont="1" applyBorder="1" applyAlignment="1">
      <alignment vertical="center" wrapText="1"/>
    </xf>
    <xf numFmtId="0" fontId="20" fillId="0" borderId="56" xfId="0" applyFont="1" applyBorder="1" applyAlignment="1">
      <alignment vertical="center" wrapText="1"/>
    </xf>
    <xf numFmtId="0" fontId="20" fillId="0" borderId="62" xfId="0" applyFont="1" applyBorder="1" applyAlignment="1">
      <alignment vertical="center" wrapText="1"/>
    </xf>
    <xf numFmtId="0" fontId="20" fillId="0" borderId="60" xfId="0" applyFont="1" applyBorder="1" applyAlignment="1">
      <alignment vertical="center" wrapText="1"/>
    </xf>
    <xf numFmtId="0" fontId="20" fillId="0" borderId="56" xfId="0" applyFont="1" applyBorder="1" applyAlignment="1">
      <alignment vertical="center" wrapText="1"/>
    </xf>
    <xf numFmtId="0" fontId="20" fillId="0" borderId="61" xfId="0" applyFont="1" applyBorder="1" applyAlignment="1">
      <alignment vertical="center" wrapText="1"/>
    </xf>
    <xf numFmtId="0" fontId="20" fillId="0" borderId="63" xfId="0" applyFont="1" applyBorder="1" applyAlignment="1">
      <alignment vertical="center" wrapText="1"/>
    </xf>
    <xf numFmtId="0" fontId="49" fillId="0" borderId="59" xfId="0" applyFont="1" applyBorder="1" applyAlignment="1">
      <alignment vertical="center" wrapText="1"/>
    </xf>
    <xf numFmtId="0" fontId="20" fillId="0" borderId="54" xfId="0"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0" borderId="63" xfId="0" applyFont="1" applyBorder="1" applyAlignment="1">
      <alignment vertical="center" wrapText="1"/>
    </xf>
    <xf numFmtId="0" fontId="20" fillId="0" borderId="0" xfId="0" applyFont="1" applyBorder="1" applyAlignment="1">
      <alignment vertical="center" wrapText="1"/>
    </xf>
    <xf numFmtId="0" fontId="20" fillId="0" borderId="0"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EEDEED"/>
      <color rgb="FFDDDDDD"/>
      <color rgb="FFD6009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2"/>
  <sheetViews>
    <sheetView topLeftCell="A13" workbookViewId="0">
      <selection activeCell="L40" sqref="L40"/>
    </sheetView>
  </sheetViews>
  <sheetFormatPr defaultRowHeight="15" x14ac:dyDescent="0.25"/>
  <cols>
    <col min="1" max="1" width="5.85546875" customWidth="1"/>
    <col min="2" max="2" width="18.85546875" customWidth="1"/>
    <col min="3" max="3" width="21" customWidth="1"/>
    <col min="4" max="4" width="22" customWidth="1"/>
    <col min="5" max="5" width="23.7109375" customWidth="1"/>
    <col min="6" max="6" width="19.140625" customWidth="1"/>
    <col min="7" max="7" width="15.85546875" customWidth="1"/>
    <col min="13" max="13" width="21" customWidth="1"/>
  </cols>
  <sheetData>
    <row r="2" spans="1:7" ht="23.25" x14ac:dyDescent="0.35">
      <c r="B2" s="4" t="s">
        <v>116</v>
      </c>
      <c r="C2" s="4"/>
      <c r="D2" s="5"/>
    </row>
    <row r="3" spans="1:7" ht="15.75" thickBot="1" x14ac:dyDescent="0.3"/>
    <row r="4" spans="1:7" ht="21.75" thickBot="1" x14ac:dyDescent="0.4">
      <c r="A4" s="6"/>
      <c r="B4" s="7"/>
      <c r="C4" s="8">
        <v>2026</v>
      </c>
      <c r="D4" s="8">
        <v>2027</v>
      </c>
      <c r="E4" s="9">
        <v>2028</v>
      </c>
    </row>
    <row r="5" spans="1:7" ht="21" x14ac:dyDescent="0.35">
      <c r="A5" s="6"/>
      <c r="B5" s="10" t="s">
        <v>35</v>
      </c>
      <c r="C5" s="11">
        <v>6723133</v>
      </c>
      <c r="D5" s="12">
        <v>6307427</v>
      </c>
      <c r="E5" s="13">
        <v>6807946</v>
      </c>
    </row>
    <row r="6" spans="1:7" ht="21" x14ac:dyDescent="0.35">
      <c r="A6" s="6"/>
      <c r="B6" s="14" t="s">
        <v>36</v>
      </c>
      <c r="C6" s="15">
        <v>4968221</v>
      </c>
      <c r="D6" s="16">
        <v>5117268</v>
      </c>
      <c r="E6" s="17">
        <v>5270786</v>
      </c>
    </row>
    <row r="7" spans="1:7" ht="21" x14ac:dyDescent="0.35">
      <c r="A7" s="6"/>
      <c r="B7" s="14" t="s">
        <v>37</v>
      </c>
      <c r="C7" s="15">
        <v>1692341</v>
      </c>
      <c r="D7" s="16">
        <v>1743111</v>
      </c>
      <c r="E7" s="17">
        <v>1795404</v>
      </c>
    </row>
    <row r="8" spans="1:7" ht="21.75" thickBot="1" x14ac:dyDescent="0.4">
      <c r="A8" s="6"/>
      <c r="B8" s="18" t="s">
        <v>38</v>
      </c>
      <c r="C8" s="19">
        <v>200000</v>
      </c>
      <c r="D8" s="20">
        <v>200000</v>
      </c>
      <c r="E8" s="21">
        <v>200000</v>
      </c>
    </row>
    <row r="9" spans="1:7" ht="21.75" thickBot="1" x14ac:dyDescent="0.4">
      <c r="A9" s="6"/>
      <c r="B9" s="22" t="s">
        <v>39</v>
      </c>
      <c r="C9" s="23">
        <f>C5+C6+C7+C8</f>
        <v>13583695</v>
      </c>
      <c r="D9" s="23">
        <f>D5+D6+D7+D8</f>
        <v>13367806</v>
      </c>
      <c r="E9" s="24">
        <f>E5+E6+E7+E8</f>
        <v>14074136</v>
      </c>
    </row>
    <row r="10" spans="1:7" ht="21.75" thickBot="1" x14ac:dyDescent="0.4">
      <c r="A10" s="6"/>
      <c r="B10" s="25" t="s">
        <v>40</v>
      </c>
      <c r="C10" s="26">
        <v>968279</v>
      </c>
      <c r="D10" s="27">
        <v>1046167</v>
      </c>
      <c r="E10" s="28">
        <v>1052026</v>
      </c>
    </row>
    <row r="11" spans="1:7" ht="19.5" thickBot="1" x14ac:dyDescent="0.35">
      <c r="A11" s="6"/>
      <c r="B11" s="71" t="s">
        <v>41</v>
      </c>
      <c r="C11" s="72">
        <f>C9+C10</f>
        <v>14551974</v>
      </c>
      <c r="D11" s="72">
        <f>D9+D10</f>
        <v>14413973</v>
      </c>
      <c r="E11" s="72">
        <f>E9+E10</f>
        <v>15126162</v>
      </c>
    </row>
    <row r="14" spans="1:7" ht="21" x14ac:dyDescent="0.35">
      <c r="A14" s="83"/>
      <c r="B14" s="84" t="s">
        <v>117</v>
      </c>
      <c r="C14" s="83"/>
      <c r="D14" s="83"/>
      <c r="E14" s="83"/>
      <c r="F14" s="83"/>
      <c r="G14" s="83"/>
    </row>
    <row r="15" spans="1:7" ht="15.75" x14ac:dyDescent="0.25">
      <c r="A15" s="73"/>
      <c r="B15" s="73"/>
      <c r="C15" s="73"/>
      <c r="D15" s="70"/>
      <c r="E15" s="70"/>
      <c r="F15" s="70"/>
      <c r="G15" s="70"/>
    </row>
    <row r="16" spans="1:7" ht="16.5" thickBot="1" x14ac:dyDescent="0.3">
      <c r="A16" s="73" t="s">
        <v>45</v>
      </c>
      <c r="B16" s="73" t="s">
        <v>82</v>
      </c>
      <c r="C16" s="73"/>
      <c r="D16" s="70"/>
      <c r="E16" s="70"/>
      <c r="F16" s="70"/>
      <c r="G16" s="70"/>
    </row>
    <row r="17" spans="1:14" ht="32.25" thickBot="1" x14ac:dyDescent="0.3">
      <c r="A17" s="77" t="s">
        <v>46</v>
      </c>
      <c r="B17" s="78" t="s">
        <v>47</v>
      </c>
      <c r="C17" s="78" t="s">
        <v>48</v>
      </c>
      <c r="D17" s="78" t="s">
        <v>49</v>
      </c>
      <c r="E17" s="78" t="s">
        <v>50</v>
      </c>
      <c r="F17" s="78" t="s">
        <v>51</v>
      </c>
      <c r="G17" s="79" t="s">
        <v>54</v>
      </c>
      <c r="N17" s="109"/>
    </row>
    <row r="18" spans="1:14" ht="15.75" x14ac:dyDescent="0.25">
      <c r="A18" s="80"/>
      <c r="B18" s="81"/>
      <c r="C18" s="81"/>
      <c r="D18" s="81"/>
      <c r="E18" s="81"/>
      <c r="F18" s="81"/>
      <c r="G18" s="82"/>
    </row>
    <row r="19" spans="1:14" ht="15.75" x14ac:dyDescent="0.25">
      <c r="A19" s="74">
        <v>898</v>
      </c>
      <c r="B19" s="75">
        <v>8445561</v>
      </c>
      <c r="C19" s="75">
        <v>2000000</v>
      </c>
      <c r="D19" s="75">
        <v>300000</v>
      </c>
      <c r="E19" s="75">
        <v>350000</v>
      </c>
      <c r="F19" s="75">
        <v>3456413</v>
      </c>
      <c r="G19" s="76">
        <f>B19+C19+D19+E19+F19</f>
        <v>14551974</v>
      </c>
    </row>
    <row r="20" spans="1:14" ht="15.75" x14ac:dyDescent="0.25">
      <c r="A20" s="80"/>
      <c r="B20" s="81"/>
      <c r="C20" s="81"/>
      <c r="D20" s="81"/>
      <c r="E20" s="81"/>
      <c r="F20" s="81"/>
      <c r="G20" s="82"/>
    </row>
    <row r="21" spans="1:14" ht="15.75" x14ac:dyDescent="0.25">
      <c r="A21" s="80"/>
      <c r="B21" s="81"/>
      <c r="C21" s="81"/>
      <c r="D21" s="81"/>
      <c r="E21" s="81"/>
      <c r="F21" s="81"/>
      <c r="G21" s="82"/>
    </row>
    <row r="22" spans="1:14" ht="16.5" thickBot="1" x14ac:dyDescent="0.3">
      <c r="A22" s="73" t="s">
        <v>52</v>
      </c>
      <c r="B22" s="73" t="s">
        <v>84</v>
      </c>
      <c r="C22" s="73"/>
      <c r="D22" s="70"/>
      <c r="E22" s="70"/>
      <c r="F22" s="70"/>
      <c r="G22" s="73"/>
    </row>
    <row r="23" spans="1:14" ht="32.25" thickBot="1" x14ac:dyDescent="0.3">
      <c r="A23" s="77" t="s">
        <v>46</v>
      </c>
      <c r="B23" s="78" t="s">
        <v>47</v>
      </c>
      <c r="C23" s="78" t="s">
        <v>48</v>
      </c>
      <c r="D23" s="78" t="s">
        <v>49</v>
      </c>
      <c r="E23" s="78" t="s">
        <v>50</v>
      </c>
      <c r="F23" s="78" t="s">
        <v>51</v>
      </c>
      <c r="G23" s="79" t="s">
        <v>83</v>
      </c>
    </row>
    <row r="24" spans="1:14" ht="15.75" x14ac:dyDescent="0.25">
      <c r="A24" s="80"/>
      <c r="B24" s="81"/>
      <c r="C24" s="81"/>
      <c r="D24" s="81"/>
      <c r="E24" s="81"/>
      <c r="F24" s="81"/>
      <c r="G24" s="82"/>
    </row>
    <row r="25" spans="1:14" ht="15.75" x14ac:dyDescent="0.25">
      <c r="A25" s="74">
        <v>898</v>
      </c>
      <c r="B25" s="75">
        <v>8487789</v>
      </c>
      <c r="C25" s="75">
        <v>2336526</v>
      </c>
      <c r="D25" s="75">
        <v>300000</v>
      </c>
      <c r="E25" s="75">
        <v>350000</v>
      </c>
      <c r="F25" s="75">
        <v>2939657</v>
      </c>
      <c r="G25" s="76">
        <v>14413972</v>
      </c>
    </row>
    <row r="26" spans="1:14" ht="15.75" x14ac:dyDescent="0.25">
      <c r="A26" s="80"/>
      <c r="B26" s="81"/>
      <c r="C26" s="81"/>
      <c r="D26" s="81"/>
      <c r="E26" s="81"/>
      <c r="F26" s="81"/>
      <c r="G26" s="82"/>
    </row>
    <row r="27" spans="1:14" ht="15.75" x14ac:dyDescent="0.25">
      <c r="A27" s="73"/>
      <c r="B27" s="73"/>
      <c r="C27" s="73"/>
      <c r="D27" s="70"/>
      <c r="E27" s="70"/>
      <c r="F27" s="70"/>
      <c r="G27" s="73"/>
    </row>
    <row r="28" spans="1:14" ht="16.5" thickBot="1" x14ac:dyDescent="0.3">
      <c r="A28" s="73" t="s">
        <v>53</v>
      </c>
      <c r="B28" s="73" t="s">
        <v>118</v>
      </c>
      <c r="C28" s="73"/>
      <c r="D28" s="70"/>
      <c r="E28" s="70"/>
      <c r="F28" s="70"/>
      <c r="G28" s="73"/>
    </row>
    <row r="29" spans="1:14" ht="32.25" thickBot="1" x14ac:dyDescent="0.3">
      <c r="A29" s="77" t="s">
        <v>46</v>
      </c>
      <c r="B29" s="78" t="s">
        <v>47</v>
      </c>
      <c r="C29" s="78" t="s">
        <v>48</v>
      </c>
      <c r="D29" s="78" t="s">
        <v>49</v>
      </c>
      <c r="E29" s="78" t="s">
        <v>50</v>
      </c>
      <c r="F29" s="78" t="s">
        <v>51</v>
      </c>
      <c r="G29" s="79" t="s">
        <v>85</v>
      </c>
    </row>
    <row r="30" spans="1:14" ht="15.75" x14ac:dyDescent="0.25">
      <c r="A30" s="80"/>
      <c r="B30" s="81"/>
      <c r="C30" s="81"/>
      <c r="D30" s="81"/>
      <c r="E30" s="81"/>
      <c r="F30" s="81"/>
      <c r="G30" s="82"/>
    </row>
    <row r="31" spans="1:14" ht="15.75" x14ac:dyDescent="0.25">
      <c r="A31" s="74">
        <v>898</v>
      </c>
      <c r="B31" s="75">
        <v>8530227</v>
      </c>
      <c r="C31" s="75">
        <v>2336480</v>
      </c>
      <c r="D31" s="75">
        <v>800000</v>
      </c>
      <c r="E31" s="75">
        <v>450000</v>
      </c>
      <c r="F31" s="75">
        <v>3009455</v>
      </c>
      <c r="G31" s="76">
        <f>B31+C31+D31+E31+F31</f>
        <v>15126162</v>
      </c>
    </row>
    <row r="33" spans="2:6" x14ac:dyDescent="0.25">
      <c r="D33" s="109" t="s">
        <v>119</v>
      </c>
      <c r="E33" s="109"/>
    </row>
    <row r="34" spans="2:6" x14ac:dyDescent="0.25">
      <c r="D34" s="112" t="s">
        <v>6</v>
      </c>
      <c r="E34" s="160">
        <v>898</v>
      </c>
    </row>
    <row r="35" spans="2:6" x14ac:dyDescent="0.25">
      <c r="D35" s="112" t="s">
        <v>96</v>
      </c>
      <c r="E35" s="157">
        <v>7209606</v>
      </c>
    </row>
    <row r="36" spans="2:6" x14ac:dyDescent="0.25">
      <c r="D36" s="112" t="s">
        <v>97</v>
      </c>
      <c r="E36" s="157">
        <v>384503</v>
      </c>
    </row>
    <row r="37" spans="2:6" x14ac:dyDescent="0.25">
      <c r="D37" s="112" t="s">
        <v>98</v>
      </c>
      <c r="E37" s="157">
        <v>203353</v>
      </c>
    </row>
    <row r="38" spans="2:6" x14ac:dyDescent="0.25">
      <c r="D38" s="112" t="s">
        <v>99</v>
      </c>
      <c r="E38" s="157">
        <v>254720</v>
      </c>
    </row>
    <row r="39" spans="2:6" x14ac:dyDescent="0.25">
      <c r="D39" s="112" t="s">
        <v>100</v>
      </c>
      <c r="E39" s="157">
        <v>5784</v>
      </c>
    </row>
    <row r="40" spans="2:6" ht="15.75" thickBot="1" x14ac:dyDescent="0.3">
      <c r="D40" s="161" t="s">
        <v>101</v>
      </c>
      <c r="E40" s="158">
        <v>387596</v>
      </c>
    </row>
    <row r="41" spans="2:6" ht="24" customHeight="1" thickBot="1" x14ac:dyDescent="0.3">
      <c r="D41" s="116" t="s">
        <v>102</v>
      </c>
      <c r="E41" s="162">
        <f>SUM(E35:E40)</f>
        <v>8445562</v>
      </c>
    </row>
    <row r="42" spans="2:6" x14ac:dyDescent="0.25">
      <c r="F42" s="121"/>
    </row>
    <row r="43" spans="2:6" x14ac:dyDescent="0.25">
      <c r="F43" s="121"/>
    </row>
    <row r="44" spans="2:6" ht="15.75" thickBot="1" x14ac:dyDescent="0.3">
      <c r="B44" s="109" t="s">
        <v>120</v>
      </c>
      <c r="C44" s="109"/>
      <c r="F44" s="159"/>
    </row>
    <row r="45" spans="2:6" ht="25.5" customHeight="1" x14ac:dyDescent="0.25">
      <c r="B45" s="163" t="s">
        <v>103</v>
      </c>
      <c r="C45" s="164" t="s">
        <v>104</v>
      </c>
      <c r="D45" s="164" t="s">
        <v>105</v>
      </c>
      <c r="E45" s="165" t="s">
        <v>106</v>
      </c>
    </row>
    <row r="46" spans="2:6" ht="15.75" thickBot="1" x14ac:dyDescent="0.3">
      <c r="B46" s="166">
        <v>480541</v>
      </c>
      <c r="C46" s="167">
        <v>116634</v>
      </c>
      <c r="D46" s="167">
        <v>371104</v>
      </c>
      <c r="E46" s="168">
        <f>B46+C46+D46</f>
        <v>968279</v>
      </c>
    </row>
    <row r="47" spans="2:6" s="114" customFormat="1" ht="15.75" thickBot="1" x14ac:dyDescent="0.3">
      <c r="B47" s="169"/>
      <c r="C47" s="169"/>
      <c r="D47" s="169"/>
      <c r="E47" s="169"/>
    </row>
    <row r="48" spans="2:6" ht="24" customHeight="1" x14ac:dyDescent="0.25">
      <c r="B48" s="163" t="s">
        <v>107</v>
      </c>
      <c r="C48" s="164" t="s">
        <v>108</v>
      </c>
      <c r="D48" s="164" t="s">
        <v>109</v>
      </c>
      <c r="E48" s="165" t="s">
        <v>110</v>
      </c>
    </row>
    <row r="49" spans="2:5" ht="15.75" thickBot="1" x14ac:dyDescent="0.3">
      <c r="B49" s="166">
        <v>515380</v>
      </c>
      <c r="C49" s="167">
        <v>141127</v>
      </c>
      <c r="D49" s="167">
        <v>389659</v>
      </c>
      <c r="E49" s="168">
        <f>B49+C49+D49</f>
        <v>1046166</v>
      </c>
    </row>
    <row r="50" spans="2:5" s="114" customFormat="1" ht="15.75" thickBot="1" x14ac:dyDescent="0.3">
      <c r="B50" s="169"/>
      <c r="C50" s="169"/>
      <c r="D50" s="169"/>
      <c r="E50" s="169"/>
    </row>
    <row r="51" spans="2:5" ht="26.25" customHeight="1" x14ac:dyDescent="0.25">
      <c r="B51" s="163" t="s">
        <v>121</v>
      </c>
      <c r="C51" s="164" t="s">
        <v>122</v>
      </c>
      <c r="D51" s="164" t="s">
        <v>123</v>
      </c>
      <c r="E51" s="165" t="s">
        <v>124</v>
      </c>
    </row>
    <row r="52" spans="2:5" ht="15.75" thickBot="1" x14ac:dyDescent="0.3">
      <c r="B52" s="166">
        <v>520534</v>
      </c>
      <c r="C52" s="167">
        <v>141833</v>
      </c>
      <c r="D52" s="167">
        <v>389659</v>
      </c>
      <c r="E52" s="168">
        <f>B52+C52+D52</f>
        <v>1052026</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80" zoomScaleNormal="80" workbookViewId="0">
      <selection activeCell="D56" sqref="D56"/>
    </sheetView>
  </sheetViews>
  <sheetFormatPr defaultColWidth="8.85546875" defaultRowHeight="15" x14ac:dyDescent="0.25"/>
  <cols>
    <col min="1" max="1" width="7.140625" style="206" customWidth="1"/>
    <col min="2" max="2" width="47.140625" style="206" customWidth="1"/>
    <col min="3" max="3" width="14.7109375" style="206" customWidth="1"/>
    <col min="4" max="5" width="13.42578125" style="206" customWidth="1"/>
    <col min="6" max="6" width="13.7109375" style="206" customWidth="1"/>
    <col min="7" max="7" width="13.5703125" style="206" customWidth="1"/>
    <col min="8" max="10" width="13.7109375" style="206" customWidth="1"/>
    <col min="11" max="11" width="13.85546875" style="206" customWidth="1"/>
    <col min="12" max="16384" width="8.85546875" style="206"/>
  </cols>
  <sheetData>
    <row r="1" spans="1:11" ht="15.75" thickBot="1" x14ac:dyDescent="0.3">
      <c r="A1" s="290"/>
      <c r="B1" s="291"/>
      <c r="C1" s="291"/>
      <c r="D1" s="291"/>
      <c r="E1" s="291"/>
      <c r="F1" s="291"/>
      <c r="G1" s="291"/>
      <c r="H1" s="291"/>
      <c r="I1" s="291"/>
      <c r="J1" s="291"/>
      <c r="K1" s="291"/>
    </row>
    <row r="2" spans="1:11" x14ac:dyDescent="0.25">
      <c r="A2" s="328" t="s">
        <v>43</v>
      </c>
      <c r="B2" s="292"/>
      <c r="C2" s="319" t="s">
        <v>86</v>
      </c>
      <c r="D2" s="320"/>
      <c r="E2" s="331"/>
      <c r="F2" s="319" t="s">
        <v>87</v>
      </c>
      <c r="G2" s="320"/>
      <c r="H2" s="331"/>
      <c r="I2" s="319" t="s">
        <v>114</v>
      </c>
      <c r="J2" s="320"/>
      <c r="K2" s="321"/>
    </row>
    <row r="3" spans="1:11" x14ac:dyDescent="0.25">
      <c r="A3" s="329"/>
      <c r="B3" s="293"/>
      <c r="C3" s="322"/>
      <c r="D3" s="323"/>
      <c r="E3" s="332"/>
      <c r="F3" s="322"/>
      <c r="G3" s="323"/>
      <c r="H3" s="332"/>
      <c r="I3" s="322"/>
      <c r="J3" s="323"/>
      <c r="K3" s="324"/>
    </row>
    <row r="4" spans="1:11" x14ac:dyDescent="0.25">
      <c r="A4" s="329"/>
      <c r="B4" s="293"/>
      <c r="C4" s="322"/>
      <c r="D4" s="323"/>
      <c r="E4" s="332"/>
      <c r="F4" s="322"/>
      <c r="G4" s="323"/>
      <c r="H4" s="332"/>
      <c r="I4" s="322"/>
      <c r="J4" s="323"/>
      <c r="K4" s="324"/>
    </row>
    <row r="5" spans="1:11" x14ac:dyDescent="0.25">
      <c r="A5" s="329"/>
      <c r="B5" s="293"/>
      <c r="C5" s="322"/>
      <c r="D5" s="323"/>
      <c r="E5" s="332"/>
      <c r="F5" s="322"/>
      <c r="G5" s="323"/>
      <c r="H5" s="332"/>
      <c r="I5" s="322"/>
      <c r="J5" s="323"/>
      <c r="K5" s="324"/>
    </row>
    <row r="6" spans="1:11" x14ac:dyDescent="0.25">
      <c r="A6" s="329"/>
      <c r="B6" s="293" t="s">
        <v>44</v>
      </c>
      <c r="C6" s="322"/>
      <c r="D6" s="323"/>
      <c r="E6" s="332"/>
      <c r="F6" s="322"/>
      <c r="G6" s="323"/>
      <c r="H6" s="332"/>
      <c r="I6" s="322"/>
      <c r="J6" s="323"/>
      <c r="K6" s="324"/>
    </row>
    <row r="7" spans="1:11" ht="15.75" thickBot="1" x14ac:dyDescent="0.3">
      <c r="A7" s="329"/>
      <c r="B7" s="294"/>
      <c r="C7" s="325"/>
      <c r="D7" s="326"/>
      <c r="E7" s="333"/>
      <c r="F7" s="325"/>
      <c r="G7" s="326"/>
      <c r="H7" s="333"/>
      <c r="I7" s="325"/>
      <c r="J7" s="326"/>
      <c r="K7" s="327"/>
    </row>
    <row r="8" spans="1:11" ht="36.6" customHeight="1" x14ac:dyDescent="0.25">
      <c r="A8" s="329"/>
      <c r="B8" s="294"/>
      <c r="C8" s="295" t="s">
        <v>88</v>
      </c>
      <c r="D8" s="328" t="s">
        <v>89</v>
      </c>
      <c r="E8" s="328" t="s">
        <v>90</v>
      </c>
      <c r="F8" s="295" t="s">
        <v>131</v>
      </c>
      <c r="G8" s="328" t="s">
        <v>89</v>
      </c>
      <c r="H8" s="328" t="s">
        <v>90</v>
      </c>
      <c r="I8" s="295" t="s">
        <v>91</v>
      </c>
      <c r="J8" s="328" t="s">
        <v>89</v>
      </c>
      <c r="K8" s="328" t="s">
        <v>90</v>
      </c>
    </row>
    <row r="9" spans="1:11" ht="13.15" customHeight="1" thickBot="1" x14ac:dyDescent="0.3">
      <c r="A9" s="329"/>
      <c r="B9" s="296"/>
      <c r="C9" s="295">
        <v>2026</v>
      </c>
      <c r="D9" s="329"/>
      <c r="E9" s="329"/>
      <c r="F9" s="295" t="s">
        <v>132</v>
      </c>
      <c r="G9" s="329"/>
      <c r="H9" s="329"/>
      <c r="I9" s="295">
        <v>2028</v>
      </c>
      <c r="J9" s="329"/>
      <c r="K9" s="329"/>
    </row>
    <row r="10" spans="1:11" ht="15.75" hidden="1" thickBot="1" x14ac:dyDescent="0.3">
      <c r="A10" s="330"/>
      <c r="B10" s="297"/>
      <c r="C10" s="298"/>
      <c r="D10" s="330"/>
      <c r="E10" s="330"/>
      <c r="F10" s="295">
        <v>2027</v>
      </c>
      <c r="G10" s="330"/>
      <c r="H10" s="330"/>
      <c r="I10" s="298"/>
      <c r="J10" s="330"/>
      <c r="K10" s="330"/>
    </row>
    <row r="11" spans="1:11" ht="15.75" thickBot="1" x14ac:dyDescent="0.3">
      <c r="A11" s="299">
        <v>631</v>
      </c>
      <c r="B11" s="300"/>
      <c r="C11" s="301">
        <v>3456413</v>
      </c>
      <c r="D11" s="302">
        <v>2430594</v>
      </c>
      <c r="E11" s="302">
        <v>550000</v>
      </c>
      <c r="F11" s="301">
        <v>2939657</v>
      </c>
      <c r="G11" s="302">
        <v>2076116.87</v>
      </c>
      <c r="H11" s="302">
        <v>670000</v>
      </c>
      <c r="I11" s="303">
        <v>3009455</v>
      </c>
      <c r="J11" s="302">
        <v>1584200.6</v>
      </c>
      <c r="K11" s="304">
        <v>620000</v>
      </c>
    </row>
    <row r="12" spans="1:11" ht="55.15" customHeight="1" thickBot="1" x14ac:dyDescent="0.3">
      <c r="A12" s="305">
        <v>1</v>
      </c>
      <c r="B12" s="306" t="s">
        <v>133</v>
      </c>
      <c r="C12" s="311">
        <v>100000</v>
      </c>
      <c r="D12" s="312">
        <v>100000</v>
      </c>
      <c r="E12" s="312">
        <v>0</v>
      </c>
      <c r="F12" s="311">
        <v>100000</v>
      </c>
      <c r="G12" s="312">
        <v>100000</v>
      </c>
      <c r="H12" s="312">
        <v>0</v>
      </c>
      <c r="I12" s="311">
        <v>150000</v>
      </c>
      <c r="J12" s="312">
        <v>150000</v>
      </c>
      <c r="K12" s="312">
        <v>0</v>
      </c>
    </row>
    <row r="13" spans="1:11" ht="59.45" customHeight="1" thickBot="1" x14ac:dyDescent="0.3">
      <c r="A13" s="305">
        <v>2</v>
      </c>
      <c r="B13" s="306" t="s">
        <v>134</v>
      </c>
      <c r="C13" s="311">
        <v>100000</v>
      </c>
      <c r="D13" s="312">
        <v>100000</v>
      </c>
      <c r="E13" s="312">
        <v>0</v>
      </c>
      <c r="F13" s="311">
        <v>250000</v>
      </c>
      <c r="G13" s="312">
        <v>200000</v>
      </c>
      <c r="H13" s="312">
        <v>50000</v>
      </c>
      <c r="I13" s="311">
        <v>200000</v>
      </c>
      <c r="J13" s="312">
        <v>200000</v>
      </c>
      <c r="K13" s="312">
        <v>0</v>
      </c>
    </row>
    <row r="14" spans="1:11" ht="58.9" customHeight="1" thickBot="1" x14ac:dyDescent="0.3">
      <c r="A14" s="305">
        <v>3</v>
      </c>
      <c r="B14" s="307" t="s">
        <v>135</v>
      </c>
      <c r="C14" s="311">
        <v>100000</v>
      </c>
      <c r="D14" s="313">
        <v>100000</v>
      </c>
      <c r="E14" s="313">
        <v>0</v>
      </c>
      <c r="F14" s="311">
        <v>150000</v>
      </c>
      <c r="G14" s="313">
        <v>100000</v>
      </c>
      <c r="H14" s="313">
        <v>50000</v>
      </c>
      <c r="I14" s="311">
        <v>200000</v>
      </c>
      <c r="J14" s="313">
        <v>200000</v>
      </c>
      <c r="K14" s="313">
        <v>0</v>
      </c>
    </row>
    <row r="15" spans="1:11" ht="39.6" customHeight="1" thickBot="1" x14ac:dyDescent="0.3">
      <c r="A15" s="305">
        <v>4</v>
      </c>
      <c r="B15" s="307" t="s">
        <v>136</v>
      </c>
      <c r="C15" s="314">
        <v>100000</v>
      </c>
      <c r="D15" s="315">
        <v>100000</v>
      </c>
      <c r="E15" s="315">
        <v>0</v>
      </c>
      <c r="F15" s="314">
        <v>0</v>
      </c>
      <c r="G15" s="315">
        <v>0</v>
      </c>
      <c r="H15" s="315">
        <v>0</v>
      </c>
      <c r="I15" s="314">
        <v>0</v>
      </c>
      <c r="J15" s="315">
        <v>0</v>
      </c>
      <c r="K15" s="315">
        <v>0</v>
      </c>
    </row>
    <row r="16" spans="1:11" ht="78.599999999999994" customHeight="1" thickBot="1" x14ac:dyDescent="0.3">
      <c r="A16" s="305">
        <v>5</v>
      </c>
      <c r="B16" s="307" t="s">
        <v>137</v>
      </c>
      <c r="C16" s="311">
        <v>100000</v>
      </c>
      <c r="D16" s="313">
        <v>100000</v>
      </c>
      <c r="E16" s="313">
        <v>0</v>
      </c>
      <c r="F16" s="311">
        <v>0</v>
      </c>
      <c r="G16" s="313">
        <v>0</v>
      </c>
      <c r="H16" s="313">
        <v>0</v>
      </c>
      <c r="I16" s="311">
        <v>0</v>
      </c>
      <c r="J16" s="313">
        <v>0</v>
      </c>
      <c r="K16" s="313">
        <v>0</v>
      </c>
    </row>
    <row r="17" spans="1:11" ht="57" customHeight="1" thickBot="1" x14ac:dyDescent="0.3">
      <c r="A17" s="305">
        <v>6</v>
      </c>
      <c r="B17" s="308" t="s">
        <v>138</v>
      </c>
      <c r="C17" s="311">
        <v>90000</v>
      </c>
      <c r="D17" s="313">
        <v>90000</v>
      </c>
      <c r="E17" s="313">
        <v>0</v>
      </c>
      <c r="F17" s="311">
        <v>0</v>
      </c>
      <c r="G17" s="313">
        <v>0</v>
      </c>
      <c r="H17" s="313">
        <v>0</v>
      </c>
      <c r="I17" s="311">
        <v>0</v>
      </c>
      <c r="J17" s="313">
        <v>0</v>
      </c>
      <c r="K17" s="313">
        <v>0</v>
      </c>
    </row>
    <row r="18" spans="1:11" ht="50.45" customHeight="1" thickBot="1" x14ac:dyDescent="0.3">
      <c r="A18" s="305">
        <v>7</v>
      </c>
      <c r="B18" s="308" t="s">
        <v>139</v>
      </c>
      <c r="C18" s="311">
        <v>50000</v>
      </c>
      <c r="D18" s="313">
        <v>50000</v>
      </c>
      <c r="E18" s="313">
        <v>0</v>
      </c>
      <c r="F18" s="311">
        <v>50000</v>
      </c>
      <c r="G18" s="313">
        <v>50000</v>
      </c>
      <c r="H18" s="313">
        <v>0</v>
      </c>
      <c r="I18" s="311">
        <v>100000</v>
      </c>
      <c r="J18" s="313">
        <v>100000</v>
      </c>
      <c r="K18" s="313">
        <v>0</v>
      </c>
    </row>
    <row r="19" spans="1:11" ht="60" customHeight="1" thickBot="1" x14ac:dyDescent="0.3">
      <c r="A19" s="305">
        <v>8</v>
      </c>
      <c r="B19" s="308" t="s">
        <v>140</v>
      </c>
      <c r="C19" s="311">
        <v>84216</v>
      </c>
      <c r="D19" s="313">
        <v>84216</v>
      </c>
      <c r="E19" s="313">
        <v>0</v>
      </c>
      <c r="F19" s="311">
        <v>0</v>
      </c>
      <c r="G19" s="313">
        <v>0</v>
      </c>
      <c r="H19" s="313">
        <v>0</v>
      </c>
      <c r="I19" s="311">
        <v>0</v>
      </c>
      <c r="J19" s="313">
        <v>0</v>
      </c>
      <c r="K19" s="313">
        <v>0</v>
      </c>
    </row>
    <row r="20" spans="1:11" ht="45.6" customHeight="1" thickBot="1" x14ac:dyDescent="0.3">
      <c r="A20" s="305">
        <v>9</v>
      </c>
      <c r="B20" s="308" t="s">
        <v>141</v>
      </c>
      <c r="C20" s="311">
        <v>100000</v>
      </c>
      <c r="D20" s="313">
        <v>100000</v>
      </c>
      <c r="E20" s="313">
        <v>0</v>
      </c>
      <c r="F20" s="311">
        <v>0</v>
      </c>
      <c r="G20" s="313">
        <v>0</v>
      </c>
      <c r="H20" s="313">
        <v>0</v>
      </c>
      <c r="I20" s="311">
        <v>0</v>
      </c>
      <c r="J20" s="313">
        <v>0</v>
      </c>
      <c r="K20" s="313">
        <v>0</v>
      </c>
    </row>
    <row r="21" spans="1:11" ht="70.900000000000006" customHeight="1" thickBot="1" x14ac:dyDescent="0.3">
      <c r="A21" s="305">
        <v>10</v>
      </c>
      <c r="B21" s="308" t="s">
        <v>142</v>
      </c>
      <c r="C21" s="311">
        <v>100000</v>
      </c>
      <c r="D21" s="313">
        <v>100000</v>
      </c>
      <c r="E21" s="312">
        <v>0</v>
      </c>
      <c r="F21" s="311">
        <v>200000</v>
      </c>
      <c r="G21" s="313">
        <v>200000</v>
      </c>
      <c r="H21" s="313">
        <v>0</v>
      </c>
      <c r="I21" s="311">
        <v>200000</v>
      </c>
      <c r="J21" s="313">
        <v>200000</v>
      </c>
      <c r="K21" s="313">
        <v>0</v>
      </c>
    </row>
    <row r="22" spans="1:11" ht="53.45" customHeight="1" thickBot="1" x14ac:dyDescent="0.3">
      <c r="A22" s="305">
        <v>11</v>
      </c>
      <c r="B22" s="308" t="s">
        <v>143</v>
      </c>
      <c r="C22" s="311">
        <v>40000</v>
      </c>
      <c r="D22" s="313">
        <v>40000</v>
      </c>
      <c r="E22" s="312">
        <v>0</v>
      </c>
      <c r="F22" s="311">
        <v>0</v>
      </c>
      <c r="G22" s="313">
        <v>0</v>
      </c>
      <c r="H22" s="313">
        <v>0</v>
      </c>
      <c r="I22" s="311">
        <v>0</v>
      </c>
      <c r="J22" s="313">
        <v>0</v>
      </c>
      <c r="K22" s="313">
        <v>0</v>
      </c>
    </row>
    <row r="23" spans="1:11" ht="52.15" customHeight="1" thickBot="1" x14ac:dyDescent="0.3">
      <c r="A23" s="305">
        <v>12</v>
      </c>
      <c r="B23" s="309" t="s">
        <v>144</v>
      </c>
      <c r="C23" s="311">
        <v>200000</v>
      </c>
      <c r="D23" s="313">
        <v>200000</v>
      </c>
      <c r="E23" s="313">
        <v>0</v>
      </c>
      <c r="F23" s="311">
        <v>0</v>
      </c>
      <c r="G23" s="313">
        <v>0</v>
      </c>
      <c r="H23" s="313">
        <v>0</v>
      </c>
      <c r="I23" s="311">
        <v>0</v>
      </c>
      <c r="J23" s="313">
        <v>0</v>
      </c>
      <c r="K23" s="313">
        <v>0</v>
      </c>
    </row>
    <row r="24" spans="1:11" ht="51.6" customHeight="1" thickBot="1" x14ac:dyDescent="0.3">
      <c r="A24" s="305">
        <v>13</v>
      </c>
      <c r="B24" s="308" t="s">
        <v>145</v>
      </c>
      <c r="C24" s="311">
        <v>100000</v>
      </c>
      <c r="D24" s="312">
        <v>100000</v>
      </c>
      <c r="E24" s="313">
        <v>0</v>
      </c>
      <c r="F24" s="311">
        <v>100000</v>
      </c>
      <c r="G24" s="312">
        <v>100000</v>
      </c>
      <c r="H24" s="313">
        <v>0</v>
      </c>
      <c r="I24" s="311">
        <v>34216</v>
      </c>
      <c r="J24" s="313">
        <v>34216</v>
      </c>
      <c r="K24" s="313">
        <v>0</v>
      </c>
    </row>
    <row r="25" spans="1:11" ht="40.9" customHeight="1" thickBot="1" x14ac:dyDescent="0.3">
      <c r="A25" s="305">
        <v>14</v>
      </c>
      <c r="B25" s="308" t="s">
        <v>146</v>
      </c>
      <c r="C25" s="311">
        <v>15000</v>
      </c>
      <c r="D25" s="312">
        <v>15000</v>
      </c>
      <c r="E25" s="312">
        <v>0</v>
      </c>
      <c r="F25" s="311">
        <v>15000</v>
      </c>
      <c r="G25" s="312">
        <v>15000</v>
      </c>
      <c r="H25" s="312">
        <v>0</v>
      </c>
      <c r="I25" s="311">
        <v>15000</v>
      </c>
      <c r="J25" s="312">
        <v>15000</v>
      </c>
      <c r="K25" s="312">
        <v>0</v>
      </c>
    </row>
    <row r="26" spans="1:11" ht="49.9" customHeight="1" thickBot="1" x14ac:dyDescent="0.3">
      <c r="A26" s="305">
        <v>15</v>
      </c>
      <c r="B26" s="310" t="s">
        <v>147</v>
      </c>
      <c r="C26" s="311">
        <v>150000</v>
      </c>
      <c r="D26" s="312">
        <v>50000</v>
      </c>
      <c r="E26" s="312">
        <v>100000</v>
      </c>
      <c r="F26" s="311">
        <v>150000</v>
      </c>
      <c r="G26" s="312">
        <v>150000</v>
      </c>
      <c r="H26" s="312">
        <v>0</v>
      </c>
      <c r="I26" s="311">
        <v>200000</v>
      </c>
      <c r="J26" s="312">
        <v>200000</v>
      </c>
      <c r="K26" s="312">
        <v>0</v>
      </c>
    </row>
    <row r="27" spans="1:11" ht="55.15" customHeight="1" thickBot="1" x14ac:dyDescent="0.3">
      <c r="A27" s="305">
        <v>16</v>
      </c>
      <c r="B27" s="308" t="s">
        <v>148</v>
      </c>
      <c r="C27" s="311">
        <v>100000</v>
      </c>
      <c r="D27" s="313">
        <v>100000</v>
      </c>
      <c r="E27" s="313">
        <v>0</v>
      </c>
      <c r="F27" s="311">
        <v>150000</v>
      </c>
      <c r="G27" s="313">
        <v>150000</v>
      </c>
      <c r="H27" s="313">
        <v>0</v>
      </c>
      <c r="I27" s="311">
        <v>0</v>
      </c>
      <c r="J27" s="313">
        <v>0</v>
      </c>
      <c r="K27" s="313">
        <v>0</v>
      </c>
    </row>
    <row r="28" spans="1:11" ht="36" customHeight="1" thickBot="1" x14ac:dyDescent="0.3">
      <c r="A28" s="305">
        <v>17</v>
      </c>
      <c r="B28" s="306" t="s">
        <v>149</v>
      </c>
      <c r="C28" s="311">
        <v>50000</v>
      </c>
      <c r="D28" s="312">
        <v>0</v>
      </c>
      <c r="E28" s="312">
        <v>50000</v>
      </c>
      <c r="F28" s="311">
        <v>176900.87</v>
      </c>
      <c r="G28" s="312">
        <v>76900.87</v>
      </c>
      <c r="H28" s="312">
        <v>100000</v>
      </c>
      <c r="I28" s="311">
        <v>100000</v>
      </c>
      <c r="J28" s="312">
        <v>100000</v>
      </c>
      <c r="K28" s="312">
        <v>0</v>
      </c>
    </row>
    <row r="29" spans="1:11" ht="31.9" customHeight="1" thickBot="1" x14ac:dyDescent="0.3">
      <c r="A29" s="305">
        <v>18</v>
      </c>
      <c r="B29" s="307" t="s">
        <v>150</v>
      </c>
      <c r="C29" s="311">
        <v>45000</v>
      </c>
      <c r="D29" s="312">
        <v>45000</v>
      </c>
      <c r="E29" s="312">
        <v>0</v>
      </c>
      <c r="F29" s="311">
        <v>0</v>
      </c>
      <c r="G29" s="312">
        <v>0</v>
      </c>
      <c r="H29" s="312">
        <v>0</v>
      </c>
      <c r="I29" s="311">
        <v>0</v>
      </c>
      <c r="J29" s="312">
        <v>0</v>
      </c>
      <c r="K29" s="312">
        <v>0</v>
      </c>
    </row>
    <row r="30" spans="1:11" ht="36" customHeight="1" thickBot="1" x14ac:dyDescent="0.3">
      <c r="A30" s="305">
        <v>19</v>
      </c>
      <c r="B30" s="306" t="s">
        <v>151</v>
      </c>
      <c r="C30" s="311">
        <v>50000</v>
      </c>
      <c r="D30" s="313">
        <v>50000</v>
      </c>
      <c r="E30" s="313">
        <v>0</v>
      </c>
      <c r="F30" s="311">
        <v>0</v>
      </c>
      <c r="G30" s="313">
        <v>0</v>
      </c>
      <c r="H30" s="313">
        <v>0</v>
      </c>
      <c r="I30" s="311">
        <v>0</v>
      </c>
      <c r="J30" s="313">
        <v>0</v>
      </c>
      <c r="K30" s="313">
        <v>0</v>
      </c>
    </row>
    <row r="31" spans="1:11" ht="68.45" customHeight="1" thickBot="1" x14ac:dyDescent="0.3">
      <c r="A31" s="305">
        <v>20</v>
      </c>
      <c r="B31" s="308" t="s">
        <v>152</v>
      </c>
      <c r="C31" s="311">
        <v>50000</v>
      </c>
      <c r="D31" s="313">
        <v>50000</v>
      </c>
      <c r="E31" s="313">
        <v>0</v>
      </c>
      <c r="F31" s="311">
        <v>50000</v>
      </c>
      <c r="G31" s="313">
        <v>50000</v>
      </c>
      <c r="H31" s="313">
        <v>0</v>
      </c>
      <c r="I31" s="311">
        <v>50000</v>
      </c>
      <c r="J31" s="313">
        <v>50000</v>
      </c>
      <c r="K31" s="313">
        <v>0</v>
      </c>
    </row>
    <row r="32" spans="1:11" ht="38.450000000000003" customHeight="1" thickBot="1" x14ac:dyDescent="0.3">
      <c r="A32" s="305">
        <v>21</v>
      </c>
      <c r="B32" s="307" t="s">
        <v>153</v>
      </c>
      <c r="C32" s="311">
        <v>50000</v>
      </c>
      <c r="D32" s="313">
        <v>0</v>
      </c>
      <c r="E32" s="313">
        <v>50000</v>
      </c>
      <c r="F32" s="311">
        <v>100000</v>
      </c>
      <c r="G32" s="313">
        <v>100000</v>
      </c>
      <c r="H32" s="313">
        <v>0</v>
      </c>
      <c r="I32" s="311">
        <v>100000</v>
      </c>
      <c r="J32" s="313">
        <v>100000</v>
      </c>
      <c r="K32" s="313">
        <v>0</v>
      </c>
    </row>
    <row r="33" spans="1:11" ht="49.15" customHeight="1" thickBot="1" x14ac:dyDescent="0.3">
      <c r="A33" s="305">
        <v>22</v>
      </c>
      <c r="B33" s="308" t="s">
        <v>154</v>
      </c>
      <c r="C33" s="311">
        <v>200000</v>
      </c>
      <c r="D33" s="313">
        <v>150000</v>
      </c>
      <c r="E33" s="313">
        <v>50000</v>
      </c>
      <c r="F33" s="311">
        <v>50000</v>
      </c>
      <c r="G33" s="313">
        <v>50000</v>
      </c>
      <c r="H33" s="313">
        <v>0</v>
      </c>
      <c r="I33" s="311">
        <v>0</v>
      </c>
      <c r="J33" s="313">
        <v>0</v>
      </c>
      <c r="K33" s="313">
        <v>0</v>
      </c>
    </row>
    <row r="34" spans="1:11" ht="48.6" customHeight="1" thickBot="1" x14ac:dyDescent="0.3">
      <c r="A34" s="305">
        <v>23</v>
      </c>
      <c r="B34" s="307" t="s">
        <v>155</v>
      </c>
      <c r="C34" s="311">
        <v>100000</v>
      </c>
      <c r="D34" s="313">
        <v>100000</v>
      </c>
      <c r="E34" s="313"/>
      <c r="F34" s="311">
        <v>100000</v>
      </c>
      <c r="G34" s="313">
        <v>100000</v>
      </c>
      <c r="H34" s="313"/>
      <c r="I34" s="311">
        <v>100000</v>
      </c>
      <c r="J34" s="313">
        <v>100000</v>
      </c>
      <c r="K34" s="313"/>
    </row>
    <row r="35" spans="1:11" ht="49.9" customHeight="1" thickBot="1" x14ac:dyDescent="0.3">
      <c r="A35" s="305">
        <v>24</v>
      </c>
      <c r="B35" s="308" t="s">
        <v>156</v>
      </c>
      <c r="C35" s="311">
        <v>120000</v>
      </c>
      <c r="D35" s="313">
        <v>20000</v>
      </c>
      <c r="E35" s="313">
        <v>100000</v>
      </c>
      <c r="F35" s="311">
        <v>0</v>
      </c>
      <c r="G35" s="313">
        <v>0</v>
      </c>
      <c r="H35" s="313">
        <v>0</v>
      </c>
      <c r="I35" s="311">
        <v>0</v>
      </c>
      <c r="J35" s="313">
        <v>0</v>
      </c>
      <c r="K35" s="313">
        <v>0</v>
      </c>
    </row>
    <row r="36" spans="1:11" ht="42.6" customHeight="1" thickBot="1" x14ac:dyDescent="0.3">
      <c r="A36" s="305">
        <v>25</v>
      </c>
      <c r="B36" s="308" t="s">
        <v>157</v>
      </c>
      <c r="C36" s="311">
        <v>100000</v>
      </c>
      <c r="D36" s="313">
        <v>50000</v>
      </c>
      <c r="E36" s="313">
        <v>50000</v>
      </c>
      <c r="F36" s="311">
        <v>100000</v>
      </c>
      <c r="G36" s="313">
        <v>0</v>
      </c>
      <c r="H36" s="313">
        <v>100000</v>
      </c>
      <c r="I36" s="311">
        <v>0</v>
      </c>
      <c r="J36" s="313">
        <v>0</v>
      </c>
      <c r="K36" s="313">
        <v>0</v>
      </c>
    </row>
    <row r="37" spans="1:11" ht="42.6" customHeight="1" thickBot="1" x14ac:dyDescent="0.3">
      <c r="A37" s="305">
        <v>26</v>
      </c>
      <c r="B37" s="308" t="s">
        <v>158</v>
      </c>
      <c r="C37" s="311">
        <v>50000</v>
      </c>
      <c r="D37" s="313">
        <v>0</v>
      </c>
      <c r="E37" s="313">
        <v>50000</v>
      </c>
      <c r="F37" s="311">
        <v>50000</v>
      </c>
      <c r="G37" s="313">
        <v>50000</v>
      </c>
      <c r="H37" s="313"/>
      <c r="I37" s="311">
        <v>50000</v>
      </c>
      <c r="J37" s="313">
        <v>50000</v>
      </c>
      <c r="K37" s="313"/>
    </row>
    <row r="38" spans="1:11" ht="42.6" customHeight="1" thickBot="1" x14ac:dyDescent="0.3">
      <c r="A38" s="305">
        <v>27</v>
      </c>
      <c r="B38" s="308" t="s">
        <v>159</v>
      </c>
      <c r="C38" s="311">
        <v>50000</v>
      </c>
      <c r="D38" s="313">
        <v>50000</v>
      </c>
      <c r="E38" s="313"/>
      <c r="F38" s="311">
        <v>25000</v>
      </c>
      <c r="G38" s="313">
        <v>25000</v>
      </c>
      <c r="H38" s="313"/>
      <c r="I38" s="311">
        <v>25000</v>
      </c>
      <c r="J38" s="313">
        <v>25000</v>
      </c>
      <c r="K38" s="313"/>
    </row>
    <row r="39" spans="1:11" ht="46.15" customHeight="1" thickBot="1" x14ac:dyDescent="0.3">
      <c r="A39" s="305">
        <v>28</v>
      </c>
      <c r="B39" s="308" t="s">
        <v>160</v>
      </c>
      <c r="C39" s="311">
        <v>147197</v>
      </c>
      <c r="D39" s="313">
        <v>147197</v>
      </c>
      <c r="E39" s="313">
        <v>0</v>
      </c>
      <c r="F39" s="311">
        <v>70000</v>
      </c>
      <c r="G39" s="313">
        <v>70000</v>
      </c>
      <c r="H39" s="313">
        <v>0</v>
      </c>
      <c r="I39" s="311">
        <v>100000</v>
      </c>
      <c r="J39" s="313">
        <v>100000</v>
      </c>
      <c r="K39" s="313">
        <v>0</v>
      </c>
    </row>
    <row r="40" spans="1:11" ht="34.15" customHeight="1" thickBot="1" x14ac:dyDescent="0.3">
      <c r="A40" s="305">
        <v>29</v>
      </c>
      <c r="B40" s="307" t="s">
        <v>161</v>
      </c>
      <c r="C40" s="314">
        <v>50000</v>
      </c>
      <c r="D40" s="315" t="s">
        <v>127</v>
      </c>
      <c r="E40" s="315">
        <v>50000</v>
      </c>
      <c r="F40" s="314">
        <v>100000</v>
      </c>
      <c r="G40" s="315">
        <v>100000</v>
      </c>
      <c r="H40" s="315">
        <v>0</v>
      </c>
      <c r="I40" s="314">
        <v>0</v>
      </c>
      <c r="J40" s="315">
        <v>0</v>
      </c>
      <c r="K40" s="315">
        <v>0</v>
      </c>
    </row>
    <row r="41" spans="1:11" ht="34.15" customHeight="1" thickBot="1" x14ac:dyDescent="0.3">
      <c r="A41" s="305">
        <v>30</v>
      </c>
      <c r="B41" s="307" t="s">
        <v>162</v>
      </c>
      <c r="C41" s="314">
        <v>50000</v>
      </c>
      <c r="D41" s="315">
        <v>50000</v>
      </c>
      <c r="E41" s="315">
        <v>0</v>
      </c>
      <c r="F41" s="314"/>
      <c r="G41" s="315"/>
      <c r="H41" s="315"/>
      <c r="I41" s="314"/>
      <c r="J41" s="315"/>
      <c r="K41" s="315"/>
    </row>
    <row r="42" spans="1:11" ht="34.15" customHeight="1" thickBot="1" x14ac:dyDescent="0.3">
      <c r="A42" s="305">
        <v>31</v>
      </c>
      <c r="B42" s="307" t="s">
        <v>163</v>
      </c>
      <c r="C42" s="314">
        <v>50000</v>
      </c>
      <c r="D42" s="315">
        <v>50000</v>
      </c>
      <c r="E42" s="315">
        <v>0</v>
      </c>
      <c r="F42" s="314">
        <v>50000</v>
      </c>
      <c r="G42" s="315">
        <v>50000</v>
      </c>
      <c r="H42" s="315"/>
      <c r="I42" s="314">
        <v>50000</v>
      </c>
      <c r="J42" s="315">
        <v>50000</v>
      </c>
      <c r="K42" s="315"/>
    </row>
    <row r="43" spans="1:11" ht="39" customHeight="1" thickBot="1" x14ac:dyDescent="0.3">
      <c r="A43" s="305">
        <v>32</v>
      </c>
      <c r="B43" s="307" t="s">
        <v>164</v>
      </c>
      <c r="C43" s="314">
        <v>50000</v>
      </c>
      <c r="D43" s="315">
        <v>50000</v>
      </c>
      <c r="E43" s="315">
        <v>0</v>
      </c>
      <c r="F43" s="314">
        <v>50000</v>
      </c>
      <c r="G43" s="315">
        <v>50000</v>
      </c>
      <c r="H43" s="315">
        <v>0</v>
      </c>
      <c r="I43" s="314">
        <v>0</v>
      </c>
      <c r="J43" s="315">
        <v>0</v>
      </c>
      <c r="K43" s="315">
        <v>0</v>
      </c>
    </row>
    <row r="44" spans="1:11" ht="57.6" customHeight="1" thickBot="1" x14ac:dyDescent="0.3">
      <c r="A44" s="305">
        <v>33</v>
      </c>
      <c r="B44" s="307" t="s">
        <v>165</v>
      </c>
      <c r="C44" s="314">
        <v>100000</v>
      </c>
      <c r="D44" s="315">
        <v>100000</v>
      </c>
      <c r="E44" s="315">
        <v>0</v>
      </c>
      <c r="F44" s="314">
        <v>100000</v>
      </c>
      <c r="G44" s="315">
        <v>100000</v>
      </c>
      <c r="H44" s="315">
        <v>0</v>
      </c>
      <c r="I44" s="314">
        <v>0</v>
      </c>
      <c r="J44" s="315">
        <v>0</v>
      </c>
      <c r="K44" s="315">
        <v>0</v>
      </c>
    </row>
    <row r="45" spans="1:11" ht="48" customHeight="1" thickBot="1" x14ac:dyDescent="0.3">
      <c r="A45" s="305">
        <v>34</v>
      </c>
      <c r="B45" s="307" t="s">
        <v>166</v>
      </c>
      <c r="C45" s="314">
        <v>30000</v>
      </c>
      <c r="D45" s="315">
        <v>30000</v>
      </c>
      <c r="E45" s="315">
        <v>0</v>
      </c>
      <c r="F45" s="314">
        <v>0</v>
      </c>
      <c r="G45" s="315">
        <v>0</v>
      </c>
      <c r="H45" s="315">
        <v>0</v>
      </c>
      <c r="I45" s="314">
        <v>0</v>
      </c>
      <c r="J45" s="315">
        <v>0</v>
      </c>
      <c r="K45" s="315">
        <v>0</v>
      </c>
    </row>
    <row r="46" spans="1:11" ht="48" customHeight="1" thickBot="1" x14ac:dyDescent="0.3">
      <c r="A46" s="305">
        <v>35</v>
      </c>
      <c r="B46" s="307" t="s">
        <v>167</v>
      </c>
      <c r="C46" s="314">
        <v>30000</v>
      </c>
      <c r="D46" s="315">
        <v>30000</v>
      </c>
      <c r="E46" s="315">
        <v>0</v>
      </c>
      <c r="F46" s="314"/>
      <c r="G46" s="315"/>
      <c r="H46" s="315"/>
      <c r="I46" s="314"/>
      <c r="J46" s="315"/>
      <c r="K46" s="315"/>
    </row>
    <row r="47" spans="1:11" ht="60.6" customHeight="1" thickBot="1" x14ac:dyDescent="0.3">
      <c r="A47" s="305">
        <v>36</v>
      </c>
      <c r="B47" s="307" t="s">
        <v>168</v>
      </c>
      <c r="C47" s="314">
        <v>30000</v>
      </c>
      <c r="D47" s="315">
        <v>30000</v>
      </c>
      <c r="E47" s="315">
        <v>0</v>
      </c>
      <c r="F47" s="314">
        <v>0</v>
      </c>
      <c r="G47" s="315">
        <v>0</v>
      </c>
      <c r="H47" s="315">
        <v>0</v>
      </c>
      <c r="I47" s="314">
        <v>0</v>
      </c>
      <c r="J47" s="315">
        <v>0</v>
      </c>
      <c r="K47" s="315">
        <v>0</v>
      </c>
    </row>
    <row r="48" spans="1:11" ht="36.6" customHeight="1" thickBot="1" x14ac:dyDescent="0.3">
      <c r="A48" s="305">
        <v>37</v>
      </c>
      <c r="B48" s="307" t="s">
        <v>169</v>
      </c>
      <c r="C48" s="314">
        <v>80000</v>
      </c>
      <c r="D48" s="315">
        <v>80000</v>
      </c>
      <c r="E48" s="315">
        <v>0</v>
      </c>
      <c r="F48" s="314">
        <v>38540.129999999997</v>
      </c>
      <c r="G48" s="315">
        <v>38540.129999999997</v>
      </c>
      <c r="H48" s="315">
        <v>0</v>
      </c>
      <c r="I48" s="314">
        <v>0</v>
      </c>
      <c r="J48" s="315">
        <v>0</v>
      </c>
      <c r="K48" s="315">
        <v>0</v>
      </c>
    </row>
    <row r="49" spans="1:11" ht="36" customHeight="1" thickBot="1" x14ac:dyDescent="0.3">
      <c r="A49" s="305">
        <v>38</v>
      </c>
      <c r="B49" s="309" t="s">
        <v>170</v>
      </c>
      <c r="C49" s="314">
        <v>50000</v>
      </c>
      <c r="D49" s="316">
        <v>0</v>
      </c>
      <c r="E49" s="316">
        <v>50000</v>
      </c>
      <c r="F49" s="314">
        <v>100000</v>
      </c>
      <c r="G49" s="316">
        <v>0</v>
      </c>
      <c r="H49" s="316">
        <v>100000</v>
      </c>
      <c r="I49" s="314">
        <v>220000</v>
      </c>
      <c r="J49" s="316">
        <v>100000</v>
      </c>
      <c r="K49" s="316">
        <v>120000</v>
      </c>
    </row>
    <row r="50" spans="1:11" ht="31.15" customHeight="1" thickBot="1" x14ac:dyDescent="0.3">
      <c r="A50" s="305">
        <v>39</v>
      </c>
      <c r="B50" s="306" t="s">
        <v>128</v>
      </c>
      <c r="C50" s="311">
        <v>50000</v>
      </c>
      <c r="D50" s="312">
        <v>50000</v>
      </c>
      <c r="E50" s="312">
        <v>0</v>
      </c>
      <c r="F50" s="311">
        <v>134216</v>
      </c>
      <c r="G50" s="312">
        <v>84216</v>
      </c>
      <c r="H50" s="312">
        <v>50000</v>
      </c>
      <c r="I50" s="311">
        <v>200000</v>
      </c>
      <c r="J50" s="312">
        <v>200000</v>
      </c>
      <c r="K50" s="312">
        <v>0</v>
      </c>
    </row>
    <row r="51" spans="1:11" ht="45.6" customHeight="1" thickBot="1" x14ac:dyDescent="0.3">
      <c r="A51" s="305">
        <v>40</v>
      </c>
      <c r="B51" s="306" t="s">
        <v>171</v>
      </c>
      <c r="C51" s="317">
        <v>100000</v>
      </c>
      <c r="D51" s="318">
        <v>100000</v>
      </c>
      <c r="E51" s="318">
        <v>0</v>
      </c>
      <c r="F51" s="317">
        <v>100000</v>
      </c>
      <c r="G51" s="318">
        <v>100000</v>
      </c>
      <c r="H51" s="318">
        <v>0</v>
      </c>
      <c r="I51" s="317">
        <v>200000</v>
      </c>
      <c r="J51" s="318">
        <v>50000</v>
      </c>
      <c r="K51" s="318">
        <v>150000</v>
      </c>
    </row>
    <row r="52" spans="1:11" ht="46.9" customHeight="1" thickBot="1" x14ac:dyDescent="0.3">
      <c r="A52" s="305">
        <v>41</v>
      </c>
      <c r="B52" s="309" t="s">
        <v>172</v>
      </c>
      <c r="C52" s="317">
        <v>50000</v>
      </c>
      <c r="D52" s="318">
        <v>50000</v>
      </c>
      <c r="E52" s="318">
        <v>0</v>
      </c>
      <c r="F52" s="317">
        <v>100000</v>
      </c>
      <c r="G52" s="318">
        <v>80000</v>
      </c>
      <c r="H52" s="318">
        <v>20000</v>
      </c>
      <c r="I52" s="317">
        <v>215239</v>
      </c>
      <c r="J52" s="318">
        <v>115239</v>
      </c>
      <c r="K52" s="318">
        <v>100000</v>
      </c>
    </row>
    <row r="53" spans="1:11" ht="46.9" customHeight="1" thickBot="1" x14ac:dyDescent="0.3">
      <c r="A53" s="305">
        <v>42</v>
      </c>
      <c r="B53" s="309" t="s">
        <v>173</v>
      </c>
      <c r="C53" s="317">
        <v>35000</v>
      </c>
      <c r="D53" s="318">
        <v>35000</v>
      </c>
      <c r="E53" s="318"/>
      <c r="F53" s="317">
        <v>30000</v>
      </c>
      <c r="G53" s="318">
        <v>30000</v>
      </c>
      <c r="H53" s="318"/>
      <c r="I53" s="317"/>
      <c r="J53" s="318"/>
      <c r="K53" s="318"/>
    </row>
    <row r="54" spans="1:11" ht="46.9" customHeight="1" thickBot="1" x14ac:dyDescent="0.3">
      <c r="A54" s="305"/>
      <c r="B54" s="309" t="s">
        <v>174</v>
      </c>
      <c r="C54" s="317">
        <v>50000</v>
      </c>
      <c r="D54" s="318">
        <v>50000</v>
      </c>
      <c r="E54" s="318"/>
      <c r="F54" s="317"/>
      <c r="G54" s="318"/>
      <c r="H54" s="318"/>
      <c r="I54" s="317"/>
      <c r="J54" s="318"/>
      <c r="K54" s="318"/>
    </row>
    <row r="55" spans="1:11" ht="43.9" customHeight="1" thickBot="1" x14ac:dyDescent="0.3">
      <c r="A55" s="305">
        <v>43</v>
      </c>
      <c r="B55" s="306" t="s">
        <v>175</v>
      </c>
      <c r="C55" s="317">
        <v>0</v>
      </c>
      <c r="D55" s="318">
        <v>0</v>
      </c>
      <c r="E55" s="318">
        <v>0</v>
      </c>
      <c r="F55" s="317">
        <v>50000</v>
      </c>
      <c r="G55" s="318">
        <v>50000</v>
      </c>
      <c r="H55" s="318">
        <v>0</v>
      </c>
      <c r="I55" s="317">
        <v>50000</v>
      </c>
      <c r="J55" s="318">
        <v>50000</v>
      </c>
      <c r="K55" s="318">
        <v>0</v>
      </c>
    </row>
    <row r="56" spans="1:11" ht="37.9" customHeight="1" thickBot="1" x14ac:dyDescent="0.3">
      <c r="A56" s="305">
        <v>44</v>
      </c>
      <c r="B56" s="306" t="s">
        <v>176</v>
      </c>
      <c r="C56" s="317">
        <v>60000</v>
      </c>
      <c r="D56" s="318">
        <v>60000</v>
      </c>
      <c r="E56" s="318">
        <v>0</v>
      </c>
      <c r="F56" s="317">
        <v>50000</v>
      </c>
      <c r="G56" s="318">
        <v>0</v>
      </c>
      <c r="H56" s="318">
        <v>50000</v>
      </c>
      <c r="I56" s="317">
        <v>100000</v>
      </c>
      <c r="J56" s="318">
        <v>100000</v>
      </c>
      <c r="K56" s="318">
        <v>0</v>
      </c>
    </row>
    <row r="57" spans="1:11" ht="28.9" customHeight="1" thickBot="1" x14ac:dyDescent="0.3">
      <c r="A57" s="305">
        <v>45</v>
      </c>
      <c r="B57" s="306" t="s">
        <v>177</v>
      </c>
      <c r="C57" s="317">
        <v>50000</v>
      </c>
      <c r="D57" s="318">
        <v>50000</v>
      </c>
      <c r="E57" s="318">
        <v>0</v>
      </c>
      <c r="F57" s="317">
        <v>100000</v>
      </c>
      <c r="G57" s="318">
        <v>0</v>
      </c>
      <c r="H57" s="318">
        <v>100000</v>
      </c>
      <c r="I57" s="317">
        <v>250000</v>
      </c>
      <c r="J57" s="318">
        <v>100000</v>
      </c>
      <c r="K57" s="318">
        <v>150000</v>
      </c>
    </row>
    <row r="58" spans="1:11" ht="45" customHeight="1" thickBot="1" x14ac:dyDescent="0.3">
      <c r="A58" s="305">
        <v>46</v>
      </c>
      <c r="B58" s="306" t="s">
        <v>178</v>
      </c>
      <c r="C58" s="317">
        <v>0</v>
      </c>
      <c r="D58" s="318">
        <v>0</v>
      </c>
      <c r="E58" s="318">
        <v>0</v>
      </c>
      <c r="F58" s="317">
        <v>50000</v>
      </c>
      <c r="G58" s="318">
        <v>0</v>
      </c>
      <c r="H58" s="318">
        <v>50000</v>
      </c>
      <c r="I58" s="317">
        <v>100000</v>
      </c>
      <c r="J58" s="318">
        <v>0</v>
      </c>
      <c r="K58" s="318">
        <v>100000</v>
      </c>
    </row>
    <row r="59" spans="1:11" ht="15.75" x14ac:dyDescent="0.25">
      <c r="A59" s="241"/>
      <c r="C59" s="242"/>
      <c r="D59" s="159"/>
      <c r="E59" s="159"/>
      <c r="F59" s="242"/>
      <c r="G59" s="159"/>
      <c r="H59" s="159"/>
      <c r="I59" s="242"/>
      <c r="J59" s="159"/>
      <c r="K59" s="159"/>
    </row>
    <row r="61" spans="1:11" ht="15.75" x14ac:dyDescent="0.25">
      <c r="A61" s="240"/>
      <c r="C61" s="121"/>
      <c r="D61" s="121"/>
      <c r="E61" s="121"/>
      <c r="F61" s="121"/>
      <c r="G61" s="121"/>
      <c r="H61" s="121"/>
      <c r="I61" s="121"/>
      <c r="J61" s="121"/>
      <c r="K61" s="121"/>
    </row>
    <row r="62" spans="1:11" x14ac:dyDescent="0.25">
      <c r="D62" s="159"/>
      <c r="G62" s="159"/>
    </row>
    <row r="63" spans="1:11" x14ac:dyDescent="0.25">
      <c r="D63" s="159"/>
      <c r="J63" s="159"/>
    </row>
    <row r="65" spans="3:3" x14ac:dyDescent="0.25">
      <c r="C65" s="159"/>
    </row>
  </sheetData>
  <mergeCells count="10">
    <mergeCell ref="I2:K7"/>
    <mergeCell ref="A2:A10"/>
    <mergeCell ref="C2:E7"/>
    <mergeCell ref="F2:H7"/>
    <mergeCell ref="K8:K10"/>
    <mergeCell ref="D8:D10"/>
    <mergeCell ref="E8:E10"/>
    <mergeCell ref="G8:G10"/>
    <mergeCell ref="H8:H10"/>
    <mergeCell ref="J8:J10"/>
  </mergeCells>
  <pageMargins left="0.25" right="0.25"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zoomScaleNormal="100" workbookViewId="0">
      <selection activeCell="G32" sqref="G32"/>
    </sheetView>
  </sheetViews>
  <sheetFormatPr defaultColWidth="9.140625" defaultRowHeight="15.75" x14ac:dyDescent="0.25"/>
  <cols>
    <col min="1" max="1" width="7.42578125" style="1" customWidth="1"/>
    <col min="2" max="2" width="28.85546875" style="1" customWidth="1"/>
    <col min="3" max="3" width="11.85546875" style="41" customWidth="1"/>
    <col min="4" max="4" width="5.85546875" style="1" customWidth="1"/>
    <col min="5" max="5" width="16.5703125" style="2" customWidth="1"/>
    <col min="6" max="6" width="14.7109375" style="30" customWidth="1"/>
    <col min="7" max="7" width="14" style="38" customWidth="1"/>
    <col min="8" max="8" width="14" style="2" customWidth="1"/>
    <col min="9" max="9" width="14.85546875" style="2" customWidth="1"/>
    <col min="10" max="10" width="15.7109375" style="2" customWidth="1"/>
    <col min="11" max="11" width="16.140625" style="90" customWidth="1"/>
    <col min="12" max="12" width="17.5703125" style="48" customWidth="1"/>
    <col min="13" max="18" width="9.140625" style="1"/>
    <col min="19" max="20" width="9.140625" style="3"/>
    <col min="21" max="16384" width="9.140625" style="1"/>
  </cols>
  <sheetData>
    <row r="1" spans="1:18" ht="24" customHeight="1" thickBot="1" x14ac:dyDescent="0.3">
      <c r="A1" s="29"/>
      <c r="B1" s="43"/>
      <c r="C1" s="44"/>
      <c r="D1" s="45"/>
      <c r="E1" s="46"/>
      <c r="F1" s="46"/>
      <c r="G1" s="30"/>
      <c r="H1" s="30"/>
      <c r="I1" s="30"/>
      <c r="J1" s="30"/>
    </row>
    <row r="2" spans="1:18" ht="24" customHeight="1" thickBot="1" x14ac:dyDescent="0.3">
      <c r="A2" s="66"/>
      <c r="B2" s="67"/>
      <c r="C2" s="68"/>
      <c r="D2" s="69"/>
      <c r="E2" s="334" t="s">
        <v>92</v>
      </c>
      <c r="F2" s="334"/>
      <c r="G2" s="334"/>
      <c r="H2" s="334"/>
      <c r="I2" s="334"/>
      <c r="J2" s="335"/>
    </row>
    <row r="3" spans="1:18" ht="60" customHeight="1" thickBot="1" x14ac:dyDescent="0.3">
      <c r="A3" s="60" t="s">
        <v>3</v>
      </c>
      <c r="B3" s="61" t="s">
        <v>4</v>
      </c>
      <c r="C3" s="62" t="s">
        <v>5</v>
      </c>
      <c r="D3" s="63" t="s">
        <v>6</v>
      </c>
      <c r="E3" s="64" t="s">
        <v>42</v>
      </c>
      <c r="F3" s="64" t="s">
        <v>7</v>
      </c>
      <c r="G3" s="64" t="s">
        <v>8</v>
      </c>
      <c r="H3" s="64" t="s">
        <v>9</v>
      </c>
      <c r="I3" s="64" t="s">
        <v>10</v>
      </c>
      <c r="J3" s="65" t="s">
        <v>94</v>
      </c>
    </row>
    <row r="4" spans="1:18" x14ac:dyDescent="0.25">
      <c r="A4" s="51" t="s">
        <v>11</v>
      </c>
      <c r="B4" s="52" t="s">
        <v>12</v>
      </c>
      <c r="C4" s="53">
        <v>16015</v>
      </c>
      <c r="D4" s="156">
        <v>18</v>
      </c>
      <c r="E4" s="257">
        <v>204238.22</v>
      </c>
      <c r="F4" s="152">
        <v>333977</v>
      </c>
      <c r="G4" s="261">
        <v>0</v>
      </c>
      <c r="H4" s="152">
        <v>110000</v>
      </c>
      <c r="I4" s="261">
        <v>0</v>
      </c>
      <c r="J4" s="262">
        <f>SUM(E4+F4+G4+H4+I4)</f>
        <v>648215.22</v>
      </c>
      <c r="K4" s="91"/>
      <c r="L4" s="270"/>
    </row>
    <row r="5" spans="1:18" x14ac:dyDescent="0.25">
      <c r="A5" s="49"/>
      <c r="B5" s="85" t="s">
        <v>13</v>
      </c>
      <c r="C5" s="86">
        <v>16315</v>
      </c>
      <c r="D5" s="156">
        <v>23</v>
      </c>
      <c r="E5" s="258">
        <v>202724.54</v>
      </c>
      <c r="F5" s="152">
        <v>140000</v>
      </c>
      <c r="G5" s="87">
        <v>0</v>
      </c>
      <c r="H5" s="261">
        <v>0</v>
      </c>
      <c r="I5" s="87">
        <v>0</v>
      </c>
      <c r="J5" s="262">
        <f t="shared" ref="J5:J23" si="0">SUM(E5+F5+G5+H5+I5)</f>
        <v>342724.54000000004</v>
      </c>
    </row>
    <row r="6" spans="1:18" x14ac:dyDescent="0.25">
      <c r="A6" s="49"/>
      <c r="B6" s="85" t="s">
        <v>14</v>
      </c>
      <c r="C6" s="86">
        <v>16629</v>
      </c>
      <c r="D6" s="156">
        <v>7</v>
      </c>
      <c r="E6" s="258">
        <v>75018.009999999995</v>
      </c>
      <c r="F6" s="152">
        <v>12000</v>
      </c>
      <c r="G6" s="87">
        <v>0</v>
      </c>
      <c r="H6" s="261">
        <v>0</v>
      </c>
      <c r="I6" s="87">
        <v>0</v>
      </c>
      <c r="J6" s="262">
        <f t="shared" si="0"/>
        <v>87018.01</v>
      </c>
    </row>
    <row r="7" spans="1:18" x14ac:dyDescent="0.25">
      <c r="A7" s="49"/>
      <c r="B7" s="85" t="s">
        <v>0</v>
      </c>
      <c r="C7" s="86">
        <v>16775</v>
      </c>
      <c r="D7" s="156">
        <v>4</v>
      </c>
      <c r="E7" s="258">
        <v>39805.5</v>
      </c>
      <c r="F7" s="152">
        <v>1000</v>
      </c>
      <c r="G7" s="87">
        <v>0</v>
      </c>
      <c r="H7" s="261">
        <v>0</v>
      </c>
      <c r="I7" s="87">
        <v>0</v>
      </c>
      <c r="J7" s="262">
        <f t="shared" si="0"/>
        <v>40805.5</v>
      </c>
    </row>
    <row r="8" spans="1:18" x14ac:dyDescent="0.25">
      <c r="A8" s="49"/>
      <c r="B8" s="85" t="s">
        <v>15</v>
      </c>
      <c r="C8" s="86">
        <v>16915</v>
      </c>
      <c r="D8" s="156">
        <v>21</v>
      </c>
      <c r="E8" s="258">
        <v>244341.47</v>
      </c>
      <c r="F8" s="152">
        <v>14000</v>
      </c>
      <c r="G8" s="87">
        <v>0</v>
      </c>
      <c r="H8" s="261">
        <v>0</v>
      </c>
      <c r="I8" s="87">
        <v>0</v>
      </c>
      <c r="J8" s="262">
        <f t="shared" si="0"/>
        <v>258341.47</v>
      </c>
    </row>
    <row r="9" spans="1:18" x14ac:dyDescent="0.25">
      <c r="A9" s="49"/>
      <c r="B9" s="85" t="s">
        <v>16</v>
      </c>
      <c r="C9" s="86">
        <v>17515</v>
      </c>
      <c r="D9" s="156">
        <v>19</v>
      </c>
      <c r="E9" s="258">
        <v>181870.62</v>
      </c>
      <c r="F9" s="152">
        <v>313786</v>
      </c>
      <c r="G9" s="87">
        <v>0</v>
      </c>
      <c r="H9" s="152">
        <v>80000</v>
      </c>
      <c r="I9" s="87">
        <v>0</v>
      </c>
      <c r="J9" s="262">
        <f t="shared" si="0"/>
        <v>575656.62</v>
      </c>
    </row>
    <row r="10" spans="1:18" x14ac:dyDescent="0.25">
      <c r="A10" s="49"/>
      <c r="B10" s="85" t="s">
        <v>17</v>
      </c>
      <c r="C10" s="86">
        <v>18015</v>
      </c>
      <c r="D10" s="156">
        <v>10</v>
      </c>
      <c r="E10" s="258">
        <v>102794.21</v>
      </c>
      <c r="F10" s="152">
        <v>178078</v>
      </c>
      <c r="G10" s="152">
        <v>199800</v>
      </c>
      <c r="H10" s="261">
        <v>0</v>
      </c>
      <c r="I10" s="152">
        <v>2511413</v>
      </c>
      <c r="J10" s="262">
        <f t="shared" si="0"/>
        <v>2992085.21</v>
      </c>
      <c r="K10" s="92"/>
    </row>
    <row r="11" spans="1:18" x14ac:dyDescent="0.25">
      <c r="A11" s="49"/>
      <c r="B11" s="85" t="s">
        <v>18</v>
      </c>
      <c r="C11" s="86">
        <v>18275</v>
      </c>
      <c r="D11" s="156">
        <v>13</v>
      </c>
      <c r="E11" s="258">
        <v>145253.17000000001</v>
      </c>
      <c r="F11" s="152">
        <v>13000</v>
      </c>
      <c r="G11" s="261">
        <v>0</v>
      </c>
      <c r="H11" s="261">
        <v>0</v>
      </c>
      <c r="I11" s="87">
        <v>0</v>
      </c>
      <c r="J11" s="262">
        <f t="shared" si="0"/>
        <v>158253.17000000001</v>
      </c>
    </row>
    <row r="12" spans="1:18" x14ac:dyDescent="0.25">
      <c r="A12" s="49"/>
      <c r="B12" s="85" t="s">
        <v>19</v>
      </c>
      <c r="C12" s="86">
        <v>19575</v>
      </c>
      <c r="D12" s="156">
        <v>4</v>
      </c>
      <c r="E12" s="258">
        <v>38211.599999999999</v>
      </c>
      <c r="F12" s="152">
        <v>6000</v>
      </c>
      <c r="G12" s="87">
        <v>0</v>
      </c>
      <c r="H12" s="87">
        <v>0</v>
      </c>
      <c r="I12" s="87">
        <v>0</v>
      </c>
      <c r="J12" s="262">
        <f t="shared" si="0"/>
        <v>44211.6</v>
      </c>
    </row>
    <row r="13" spans="1:18" x14ac:dyDescent="0.25">
      <c r="A13" s="49"/>
      <c r="B13" s="85" t="s">
        <v>1</v>
      </c>
      <c r="C13" s="86">
        <v>47015</v>
      </c>
      <c r="D13" s="156">
        <v>17</v>
      </c>
      <c r="E13" s="258">
        <v>143969.99</v>
      </c>
      <c r="F13" s="152">
        <v>13000</v>
      </c>
      <c r="G13" s="87">
        <v>0</v>
      </c>
      <c r="H13" s="87">
        <v>0</v>
      </c>
      <c r="I13" s="87">
        <v>200000</v>
      </c>
      <c r="J13" s="262">
        <f t="shared" si="0"/>
        <v>356969.99</v>
      </c>
      <c r="R13" s="122"/>
    </row>
    <row r="14" spans="1:18" x14ac:dyDescent="0.25">
      <c r="A14" s="49"/>
      <c r="B14" s="85" t="s">
        <v>20</v>
      </c>
      <c r="C14" s="86">
        <v>48015</v>
      </c>
      <c r="D14" s="156">
        <v>7</v>
      </c>
      <c r="E14" s="258">
        <v>66872.210000000006</v>
      </c>
      <c r="F14" s="152">
        <v>13000</v>
      </c>
      <c r="G14" s="87">
        <v>0</v>
      </c>
      <c r="H14" s="87">
        <v>0</v>
      </c>
      <c r="I14" s="87">
        <v>0</v>
      </c>
      <c r="J14" s="262">
        <f t="shared" si="0"/>
        <v>79872.210000000006</v>
      </c>
    </row>
    <row r="15" spans="1:18" x14ac:dyDescent="0.25">
      <c r="A15" s="49"/>
      <c r="B15" s="85" t="s">
        <v>21</v>
      </c>
      <c r="C15" s="86">
        <v>65075</v>
      </c>
      <c r="D15" s="156">
        <v>6</v>
      </c>
      <c r="E15" s="258">
        <v>62545.68</v>
      </c>
      <c r="F15" s="153">
        <v>13000</v>
      </c>
      <c r="G15" s="87">
        <v>0</v>
      </c>
      <c r="H15" s="87">
        <v>0</v>
      </c>
      <c r="I15" s="87">
        <v>0</v>
      </c>
      <c r="J15" s="262">
        <f t="shared" si="0"/>
        <v>75545.679999999993</v>
      </c>
    </row>
    <row r="16" spans="1:18" x14ac:dyDescent="0.25">
      <c r="A16" s="49"/>
      <c r="B16" s="85" t="s">
        <v>22</v>
      </c>
      <c r="C16" s="86">
        <v>66080</v>
      </c>
      <c r="D16" s="156">
        <v>8</v>
      </c>
      <c r="E16" s="258">
        <v>87237.33</v>
      </c>
      <c r="F16" s="152">
        <v>16000</v>
      </c>
      <c r="G16" s="87">
        <v>0</v>
      </c>
      <c r="H16" s="87">
        <v>0</v>
      </c>
      <c r="I16" s="87">
        <v>0</v>
      </c>
      <c r="J16" s="262">
        <f t="shared" si="0"/>
        <v>103237.33</v>
      </c>
    </row>
    <row r="17" spans="1:20" x14ac:dyDescent="0.25">
      <c r="A17" s="49"/>
      <c r="B17" s="85" t="s">
        <v>23</v>
      </c>
      <c r="C17" s="86">
        <v>73024</v>
      </c>
      <c r="D17" s="156">
        <v>2</v>
      </c>
      <c r="E17" s="258">
        <v>21041.91</v>
      </c>
      <c r="F17" s="152">
        <v>7000</v>
      </c>
      <c r="G17" s="87">
        <v>0</v>
      </c>
      <c r="H17" s="87">
        <v>0</v>
      </c>
      <c r="I17" s="87">
        <v>0</v>
      </c>
      <c r="J17" s="262">
        <f t="shared" si="0"/>
        <v>28041.91</v>
      </c>
    </row>
    <row r="18" spans="1:20" x14ac:dyDescent="0.25">
      <c r="A18" s="49"/>
      <c r="B18" s="85" t="s">
        <v>24</v>
      </c>
      <c r="C18" s="86">
        <v>73900</v>
      </c>
      <c r="D18" s="156">
        <v>130</v>
      </c>
      <c r="E18" s="259">
        <v>1294711</v>
      </c>
      <c r="F18" s="152">
        <v>274430</v>
      </c>
      <c r="G18" s="152">
        <v>43200</v>
      </c>
      <c r="H18" s="261">
        <v>0</v>
      </c>
      <c r="I18" s="87">
        <v>80000</v>
      </c>
      <c r="J18" s="262">
        <f t="shared" si="0"/>
        <v>1692341</v>
      </c>
      <c r="K18" s="91"/>
      <c r="L18" s="270"/>
      <c r="M18" s="32"/>
      <c r="O18" s="3"/>
    </row>
    <row r="19" spans="1:20" x14ac:dyDescent="0.25">
      <c r="A19" s="49"/>
      <c r="B19" s="85" t="s">
        <v>25</v>
      </c>
      <c r="C19" s="86">
        <v>75571</v>
      </c>
      <c r="D19" s="156">
        <v>10</v>
      </c>
      <c r="E19" s="258">
        <v>98222.91</v>
      </c>
      <c r="F19" s="152">
        <v>20000</v>
      </c>
      <c r="G19" s="152">
        <v>7000</v>
      </c>
      <c r="H19" s="261">
        <v>0</v>
      </c>
      <c r="I19" s="87">
        <v>0</v>
      </c>
      <c r="J19" s="262">
        <f t="shared" si="0"/>
        <v>125222.91</v>
      </c>
      <c r="K19" s="92"/>
      <c r="O19" s="3"/>
    </row>
    <row r="20" spans="1:20" x14ac:dyDescent="0.25">
      <c r="A20" s="49"/>
      <c r="B20" s="85" t="s">
        <v>26</v>
      </c>
      <c r="C20" s="86">
        <v>75572</v>
      </c>
      <c r="D20" s="156">
        <v>8</v>
      </c>
      <c r="E20" s="258">
        <v>100000</v>
      </c>
      <c r="F20" s="152">
        <v>75000</v>
      </c>
      <c r="G20" s="152">
        <v>10000</v>
      </c>
      <c r="H20" s="261">
        <v>0</v>
      </c>
      <c r="I20" s="87">
        <v>15000</v>
      </c>
      <c r="J20" s="262">
        <f t="shared" si="0"/>
        <v>200000</v>
      </c>
      <c r="K20" s="91"/>
      <c r="L20" s="270"/>
      <c r="O20" s="2"/>
    </row>
    <row r="21" spans="1:20" x14ac:dyDescent="0.25">
      <c r="A21" s="49"/>
      <c r="B21" s="85" t="s">
        <v>27</v>
      </c>
      <c r="C21" s="86">
        <v>85015</v>
      </c>
      <c r="D21" s="156">
        <v>17</v>
      </c>
      <c r="E21" s="258">
        <v>164210.51</v>
      </c>
      <c r="F21" s="152">
        <v>18000</v>
      </c>
      <c r="G21" s="261">
        <v>0</v>
      </c>
      <c r="H21" s="152">
        <v>100000</v>
      </c>
      <c r="I21" s="87">
        <v>0</v>
      </c>
      <c r="J21" s="262">
        <f t="shared" si="0"/>
        <v>282210.51</v>
      </c>
    </row>
    <row r="22" spans="1:20" x14ac:dyDescent="0.25">
      <c r="A22" s="49"/>
      <c r="B22" s="85" t="s">
        <v>28</v>
      </c>
      <c r="C22" s="86">
        <v>92075</v>
      </c>
      <c r="D22" s="156">
        <v>7</v>
      </c>
      <c r="E22" s="258">
        <v>72237.63</v>
      </c>
      <c r="F22" s="154">
        <v>15000</v>
      </c>
      <c r="G22" s="261">
        <v>0</v>
      </c>
      <c r="H22" s="261">
        <v>0</v>
      </c>
      <c r="I22" s="87">
        <v>0</v>
      </c>
      <c r="J22" s="262">
        <f t="shared" si="0"/>
        <v>87237.63</v>
      </c>
    </row>
    <row r="23" spans="1:20" x14ac:dyDescent="0.25">
      <c r="A23" s="49"/>
      <c r="B23" s="85" t="s">
        <v>29</v>
      </c>
      <c r="C23" s="86" t="s">
        <v>30</v>
      </c>
      <c r="D23" s="156">
        <v>567</v>
      </c>
      <c r="E23" s="260">
        <v>5100254.49</v>
      </c>
      <c r="F23" s="87">
        <v>165450</v>
      </c>
      <c r="G23" s="87">
        <v>40000</v>
      </c>
      <c r="H23" s="261">
        <v>0</v>
      </c>
      <c r="I23" s="87">
        <v>100000</v>
      </c>
      <c r="J23" s="262">
        <f t="shared" si="0"/>
        <v>5405704.4900000002</v>
      </c>
      <c r="K23" s="91"/>
      <c r="L23" s="270"/>
      <c r="N23" s="3"/>
    </row>
    <row r="24" spans="1:20" s="100" customFormat="1" ht="24" customHeight="1" x14ac:dyDescent="0.25">
      <c r="A24" s="93"/>
      <c r="B24" s="94" t="s">
        <v>31</v>
      </c>
      <c r="C24" s="95"/>
      <c r="D24" s="96">
        <f t="shared" ref="D24" si="1">SUM(D4:D23)</f>
        <v>898</v>
      </c>
      <c r="E24" s="97">
        <f>E4+E5+E6+E7+E8+E9+E10+E11+E12+E13+E14+E15+E16+E17+E18+E19+E20+E21+E22+E23</f>
        <v>8445561</v>
      </c>
      <c r="F24" s="97">
        <f t="shared" ref="F24:J24" si="2">F4+F5+F6+F7+F8+F9+F10+F11+F12+F13+F14+F15+F16+F17+F18+F19+F20+F21+F22+F23</f>
        <v>1641721</v>
      </c>
      <c r="G24" s="97">
        <f t="shared" si="2"/>
        <v>300000</v>
      </c>
      <c r="H24" s="97">
        <f t="shared" si="2"/>
        <v>290000</v>
      </c>
      <c r="I24" s="97">
        <f t="shared" si="2"/>
        <v>2906413</v>
      </c>
      <c r="J24" s="97">
        <f t="shared" si="2"/>
        <v>13583695</v>
      </c>
      <c r="K24" s="91"/>
      <c r="L24" s="99"/>
      <c r="S24" s="101"/>
      <c r="T24" s="101"/>
    </row>
    <row r="25" spans="1:20" s="100" customFormat="1" ht="12.6" customHeight="1" x14ac:dyDescent="0.25">
      <c r="A25" s="138"/>
      <c r="B25" s="133"/>
      <c r="C25" s="134"/>
      <c r="D25" s="135"/>
      <c r="E25" s="136"/>
      <c r="F25" s="136"/>
      <c r="G25" s="136"/>
      <c r="H25" s="136"/>
      <c r="I25" s="136"/>
      <c r="J25" s="137"/>
      <c r="K25" s="91"/>
      <c r="L25" s="99"/>
      <c r="S25" s="101"/>
      <c r="T25" s="101"/>
    </row>
    <row r="26" spans="1:20" x14ac:dyDescent="0.25">
      <c r="A26" s="49" t="s">
        <v>11</v>
      </c>
      <c r="B26" s="85" t="s">
        <v>12</v>
      </c>
      <c r="C26" s="86">
        <v>16015</v>
      </c>
      <c r="D26" s="156">
        <v>18</v>
      </c>
      <c r="E26" s="87">
        <v>0</v>
      </c>
      <c r="F26" s="87">
        <v>118279</v>
      </c>
      <c r="G26" s="87">
        <v>0</v>
      </c>
      <c r="H26" s="87">
        <v>40000</v>
      </c>
      <c r="I26" s="87">
        <v>0</v>
      </c>
      <c r="J26" s="88">
        <f>SUM(E26:I26)</f>
        <v>158279</v>
      </c>
    </row>
    <row r="27" spans="1:20" x14ac:dyDescent="0.25">
      <c r="A27" s="49"/>
      <c r="B27" s="85" t="s">
        <v>13</v>
      </c>
      <c r="C27" s="86">
        <v>16315</v>
      </c>
      <c r="D27" s="156">
        <v>23</v>
      </c>
      <c r="E27" s="87">
        <v>0</v>
      </c>
      <c r="F27" s="87">
        <v>50000</v>
      </c>
      <c r="G27" s="87">
        <v>0</v>
      </c>
      <c r="H27" s="87">
        <v>0</v>
      </c>
      <c r="I27" s="87">
        <v>0</v>
      </c>
      <c r="J27" s="88">
        <f t="shared" ref="J27:J45" si="3">SUM(E27:I27)</f>
        <v>50000</v>
      </c>
    </row>
    <row r="28" spans="1:20" x14ac:dyDescent="0.25">
      <c r="A28" s="49"/>
      <c r="B28" s="85" t="s">
        <v>14</v>
      </c>
      <c r="C28" s="86">
        <v>16629</v>
      </c>
      <c r="D28" s="156">
        <v>7</v>
      </c>
      <c r="E28" s="87">
        <v>0</v>
      </c>
      <c r="F28" s="87">
        <v>0</v>
      </c>
      <c r="G28" s="87">
        <v>0</v>
      </c>
      <c r="H28" s="87">
        <v>0</v>
      </c>
      <c r="I28" s="87">
        <v>0</v>
      </c>
      <c r="J28" s="88">
        <f t="shared" si="3"/>
        <v>0</v>
      </c>
      <c r="N28" s="3"/>
    </row>
    <row r="29" spans="1:20" x14ac:dyDescent="0.25">
      <c r="A29" s="49"/>
      <c r="B29" s="85" t="s">
        <v>0</v>
      </c>
      <c r="C29" s="86">
        <v>16775</v>
      </c>
      <c r="D29" s="156">
        <v>4</v>
      </c>
      <c r="E29" s="87">
        <v>0</v>
      </c>
      <c r="F29" s="87">
        <v>0</v>
      </c>
      <c r="G29" s="87">
        <v>0</v>
      </c>
      <c r="H29" s="87">
        <v>0</v>
      </c>
      <c r="I29" s="87">
        <v>0</v>
      </c>
      <c r="J29" s="88">
        <f t="shared" si="3"/>
        <v>0</v>
      </c>
      <c r="N29" s="3"/>
    </row>
    <row r="30" spans="1:20" x14ac:dyDescent="0.25">
      <c r="A30" s="49"/>
      <c r="B30" s="85" t="s">
        <v>15</v>
      </c>
      <c r="C30" s="86">
        <v>16915</v>
      </c>
      <c r="D30" s="156">
        <v>21</v>
      </c>
      <c r="E30" s="87">
        <v>0</v>
      </c>
      <c r="F30" s="87">
        <v>0</v>
      </c>
      <c r="G30" s="87">
        <v>0</v>
      </c>
      <c r="H30" s="87">
        <v>0</v>
      </c>
      <c r="I30" s="87">
        <v>0</v>
      </c>
      <c r="J30" s="88">
        <f t="shared" si="3"/>
        <v>0</v>
      </c>
      <c r="N30" s="3"/>
    </row>
    <row r="31" spans="1:20" x14ac:dyDescent="0.25">
      <c r="A31" s="49"/>
      <c r="B31" s="85" t="s">
        <v>16</v>
      </c>
      <c r="C31" s="86">
        <v>17515</v>
      </c>
      <c r="D31" s="156">
        <v>19</v>
      </c>
      <c r="E31" s="87">
        <v>0</v>
      </c>
      <c r="F31" s="87">
        <v>90000</v>
      </c>
      <c r="G31" s="87">
        <v>0</v>
      </c>
      <c r="H31" s="87">
        <v>20000</v>
      </c>
      <c r="I31" s="87">
        <v>0</v>
      </c>
      <c r="J31" s="88">
        <f t="shared" si="3"/>
        <v>110000</v>
      </c>
      <c r="L31" s="270"/>
      <c r="N31" s="3"/>
    </row>
    <row r="32" spans="1:20" x14ac:dyDescent="0.25">
      <c r="A32" s="49"/>
      <c r="B32" s="85" t="s">
        <v>17</v>
      </c>
      <c r="C32" s="86">
        <v>18015</v>
      </c>
      <c r="D32" s="156">
        <v>10</v>
      </c>
      <c r="E32" s="87">
        <v>0</v>
      </c>
      <c r="F32" s="87">
        <v>70000</v>
      </c>
      <c r="G32" s="87">
        <v>0</v>
      </c>
      <c r="H32" s="87">
        <v>0</v>
      </c>
      <c r="I32" s="155">
        <v>550000</v>
      </c>
      <c r="J32" s="88">
        <f t="shared" si="3"/>
        <v>620000</v>
      </c>
      <c r="N32" s="3"/>
    </row>
    <row r="33" spans="1:20" x14ac:dyDescent="0.25">
      <c r="A33" s="49"/>
      <c r="B33" s="85" t="s">
        <v>18</v>
      </c>
      <c r="C33" s="86">
        <v>18275</v>
      </c>
      <c r="D33" s="156">
        <v>13</v>
      </c>
      <c r="E33" s="87">
        <v>0</v>
      </c>
      <c r="F33" s="87">
        <v>0</v>
      </c>
      <c r="G33" s="87">
        <v>0</v>
      </c>
      <c r="H33" s="87">
        <v>0</v>
      </c>
      <c r="I33" s="87">
        <v>0</v>
      </c>
      <c r="J33" s="88">
        <f t="shared" si="3"/>
        <v>0</v>
      </c>
      <c r="N33" s="3"/>
    </row>
    <row r="34" spans="1:20" x14ac:dyDescent="0.25">
      <c r="A34" s="49"/>
      <c r="B34" s="85" t="s">
        <v>19</v>
      </c>
      <c r="C34" s="86">
        <v>19575</v>
      </c>
      <c r="D34" s="156">
        <v>4</v>
      </c>
      <c r="E34" s="87">
        <v>0</v>
      </c>
      <c r="F34" s="87">
        <v>0</v>
      </c>
      <c r="G34" s="87">
        <v>0</v>
      </c>
      <c r="H34" s="87">
        <v>0</v>
      </c>
      <c r="I34" s="87">
        <v>0</v>
      </c>
      <c r="J34" s="88">
        <f t="shared" si="3"/>
        <v>0</v>
      </c>
      <c r="N34" s="3"/>
    </row>
    <row r="35" spans="1:20" x14ac:dyDescent="0.25">
      <c r="A35" s="49"/>
      <c r="B35" s="85" t="s">
        <v>1</v>
      </c>
      <c r="C35" s="86">
        <v>47015</v>
      </c>
      <c r="D35" s="156">
        <v>17</v>
      </c>
      <c r="E35" s="87">
        <v>0</v>
      </c>
      <c r="F35" s="87">
        <v>0</v>
      </c>
      <c r="G35" s="87">
        <v>0</v>
      </c>
      <c r="H35" s="87">
        <v>0</v>
      </c>
      <c r="I35" s="87">
        <v>0</v>
      </c>
      <c r="J35" s="88">
        <f t="shared" si="3"/>
        <v>0</v>
      </c>
    </row>
    <row r="36" spans="1:20" x14ac:dyDescent="0.25">
      <c r="A36" s="49"/>
      <c r="B36" s="85" t="s">
        <v>20</v>
      </c>
      <c r="C36" s="86">
        <v>48015</v>
      </c>
      <c r="D36" s="156">
        <v>7</v>
      </c>
      <c r="E36" s="87">
        <v>0</v>
      </c>
      <c r="F36" s="87">
        <v>0</v>
      </c>
      <c r="G36" s="87">
        <v>0</v>
      </c>
      <c r="H36" s="87">
        <v>0</v>
      </c>
      <c r="I36" s="87">
        <v>0</v>
      </c>
      <c r="J36" s="88">
        <f t="shared" si="3"/>
        <v>0</v>
      </c>
    </row>
    <row r="37" spans="1:20" x14ac:dyDescent="0.25">
      <c r="A37" s="49"/>
      <c r="B37" s="85" t="s">
        <v>21</v>
      </c>
      <c r="C37" s="86">
        <v>65075</v>
      </c>
      <c r="D37" s="156">
        <v>6</v>
      </c>
      <c r="E37" s="87">
        <v>0</v>
      </c>
      <c r="F37" s="87">
        <v>0</v>
      </c>
      <c r="G37" s="87">
        <v>0</v>
      </c>
      <c r="H37" s="87">
        <v>0</v>
      </c>
      <c r="I37" s="87">
        <v>0</v>
      </c>
      <c r="J37" s="88">
        <f t="shared" si="3"/>
        <v>0</v>
      </c>
    </row>
    <row r="38" spans="1:20" x14ac:dyDescent="0.25">
      <c r="A38" s="49"/>
      <c r="B38" s="85" t="s">
        <v>22</v>
      </c>
      <c r="C38" s="86">
        <v>66080</v>
      </c>
      <c r="D38" s="156">
        <v>8</v>
      </c>
      <c r="E38" s="87">
        <v>0</v>
      </c>
      <c r="F38" s="87">
        <v>0</v>
      </c>
      <c r="G38" s="87">
        <v>0</v>
      </c>
      <c r="H38" s="87">
        <v>0</v>
      </c>
      <c r="I38" s="87">
        <v>0</v>
      </c>
      <c r="J38" s="88">
        <f t="shared" si="3"/>
        <v>0</v>
      </c>
    </row>
    <row r="39" spans="1:20" x14ac:dyDescent="0.25">
      <c r="A39" s="49"/>
      <c r="B39" s="85" t="s">
        <v>23</v>
      </c>
      <c r="C39" s="86">
        <v>73024</v>
      </c>
      <c r="D39" s="156">
        <v>2</v>
      </c>
      <c r="E39" s="87">
        <v>0</v>
      </c>
      <c r="F39" s="87">
        <v>0</v>
      </c>
      <c r="G39" s="87">
        <v>0</v>
      </c>
      <c r="H39" s="87">
        <v>0</v>
      </c>
      <c r="I39" s="87">
        <v>0</v>
      </c>
      <c r="J39" s="88">
        <f t="shared" si="3"/>
        <v>0</v>
      </c>
    </row>
    <row r="40" spans="1:20" x14ac:dyDescent="0.25">
      <c r="A40" s="49"/>
      <c r="B40" s="85" t="s">
        <v>24</v>
      </c>
      <c r="C40" s="86">
        <v>73900</v>
      </c>
      <c r="D40" s="156">
        <v>130</v>
      </c>
      <c r="E40" s="87">
        <v>0</v>
      </c>
      <c r="F40" s="87">
        <v>20000</v>
      </c>
      <c r="G40" s="87">
        <v>0</v>
      </c>
      <c r="H40" s="87">
        <v>0</v>
      </c>
      <c r="I40" s="87">
        <v>0</v>
      </c>
      <c r="J40" s="88">
        <f t="shared" si="3"/>
        <v>20000</v>
      </c>
    </row>
    <row r="41" spans="1:20" x14ac:dyDescent="0.25">
      <c r="A41" s="49"/>
      <c r="B41" s="85" t="s">
        <v>25</v>
      </c>
      <c r="C41" s="86">
        <v>75571</v>
      </c>
      <c r="D41" s="156">
        <v>10</v>
      </c>
      <c r="E41" s="87">
        <v>0</v>
      </c>
      <c r="F41" s="87">
        <v>0</v>
      </c>
      <c r="G41" s="87">
        <v>0</v>
      </c>
      <c r="H41" s="87">
        <v>0</v>
      </c>
      <c r="I41" s="87">
        <v>0</v>
      </c>
      <c r="J41" s="88">
        <f t="shared" si="3"/>
        <v>0</v>
      </c>
    </row>
    <row r="42" spans="1:20" x14ac:dyDescent="0.25">
      <c r="A42" s="49"/>
      <c r="B42" s="85" t="s">
        <v>26</v>
      </c>
      <c r="C42" s="86">
        <v>75572</v>
      </c>
      <c r="D42" s="156">
        <v>8</v>
      </c>
      <c r="E42" s="87">
        <v>0</v>
      </c>
      <c r="F42" s="87">
        <v>0</v>
      </c>
      <c r="G42" s="87">
        <v>0</v>
      </c>
      <c r="H42" s="87">
        <v>0</v>
      </c>
      <c r="I42" s="87">
        <v>0</v>
      </c>
      <c r="J42" s="88">
        <f t="shared" si="3"/>
        <v>0</v>
      </c>
    </row>
    <row r="43" spans="1:20" x14ac:dyDescent="0.25">
      <c r="A43" s="49"/>
      <c r="B43" s="85" t="s">
        <v>27</v>
      </c>
      <c r="C43" s="86">
        <v>85015</v>
      </c>
      <c r="D43" s="156">
        <v>17</v>
      </c>
      <c r="E43" s="87">
        <v>0</v>
      </c>
      <c r="F43" s="87">
        <v>0</v>
      </c>
      <c r="G43" s="87">
        <v>0</v>
      </c>
      <c r="H43" s="87">
        <v>0</v>
      </c>
      <c r="I43" s="87">
        <v>0</v>
      </c>
      <c r="J43" s="88">
        <f t="shared" si="3"/>
        <v>0</v>
      </c>
    </row>
    <row r="44" spans="1:20" x14ac:dyDescent="0.25">
      <c r="A44" s="49"/>
      <c r="B44" s="85" t="s">
        <v>28</v>
      </c>
      <c r="C44" s="86">
        <v>92075</v>
      </c>
      <c r="D44" s="156">
        <v>7</v>
      </c>
      <c r="E44" s="87">
        <v>0</v>
      </c>
      <c r="F44" s="87">
        <v>10000</v>
      </c>
      <c r="G44" s="87">
        <v>0</v>
      </c>
      <c r="H44" s="87">
        <v>0</v>
      </c>
      <c r="I44" s="87">
        <v>0</v>
      </c>
      <c r="J44" s="88">
        <f t="shared" si="3"/>
        <v>10000</v>
      </c>
    </row>
    <row r="45" spans="1:20" x14ac:dyDescent="0.25">
      <c r="A45" s="49"/>
      <c r="B45" s="85" t="s">
        <v>29</v>
      </c>
      <c r="C45" s="86" t="s">
        <v>30</v>
      </c>
      <c r="D45" s="156">
        <v>567</v>
      </c>
      <c r="E45" s="87">
        <v>0</v>
      </c>
      <c r="F45" s="87">
        <v>0</v>
      </c>
      <c r="G45" s="87">
        <v>0</v>
      </c>
      <c r="H45" s="87">
        <v>0</v>
      </c>
      <c r="I45" s="87">
        <v>0</v>
      </c>
      <c r="J45" s="88">
        <f t="shared" si="3"/>
        <v>0</v>
      </c>
    </row>
    <row r="46" spans="1:20" s="100" customFormat="1" ht="24" customHeight="1" x14ac:dyDescent="0.25">
      <c r="A46" s="93"/>
      <c r="B46" s="94" t="s">
        <v>32</v>
      </c>
      <c r="C46" s="95"/>
      <c r="D46" s="96">
        <f t="shared" ref="D46:J46" si="4">SUM(D26:D45)</f>
        <v>898</v>
      </c>
      <c r="E46" s="97">
        <f t="shared" si="4"/>
        <v>0</v>
      </c>
      <c r="F46" s="97">
        <f t="shared" si="4"/>
        <v>358279</v>
      </c>
      <c r="G46" s="97">
        <f t="shared" si="4"/>
        <v>0</v>
      </c>
      <c r="H46" s="97">
        <f t="shared" si="4"/>
        <v>60000</v>
      </c>
      <c r="I46" s="97">
        <f t="shared" si="4"/>
        <v>550000</v>
      </c>
      <c r="J46" s="97">
        <f t="shared" si="4"/>
        <v>968279</v>
      </c>
      <c r="K46" s="91"/>
      <c r="L46" s="99"/>
      <c r="S46" s="101"/>
      <c r="T46" s="101"/>
    </row>
    <row r="47" spans="1:20" s="141" customFormat="1" ht="14.45" customHeight="1" x14ac:dyDescent="0.25">
      <c r="A47" s="138"/>
      <c r="B47" s="133"/>
      <c r="C47" s="134"/>
      <c r="D47" s="135"/>
      <c r="E47" s="136"/>
      <c r="F47" s="136"/>
      <c r="G47" s="136"/>
      <c r="H47" s="136"/>
      <c r="I47" s="136"/>
      <c r="J47" s="137"/>
      <c r="K47" s="139"/>
      <c r="L47" s="140"/>
      <c r="S47" s="142"/>
      <c r="T47" s="142"/>
    </row>
    <row r="48" spans="1:20" x14ac:dyDescent="0.25">
      <c r="A48" s="89" t="s">
        <v>11</v>
      </c>
      <c r="B48" s="85" t="s">
        <v>12</v>
      </c>
      <c r="C48" s="86">
        <v>16015</v>
      </c>
      <c r="D48" s="156">
        <v>18</v>
      </c>
      <c r="E48" s="257">
        <f t="shared" ref="E48:F67" si="5">E4+E26</f>
        <v>204238.22</v>
      </c>
      <c r="F48" s="152">
        <f t="shared" ref="F48:I49" si="6">F4+F26</f>
        <v>452256</v>
      </c>
      <c r="G48" s="256">
        <f t="shared" si="6"/>
        <v>0</v>
      </c>
      <c r="H48" s="256">
        <f t="shared" si="6"/>
        <v>150000</v>
      </c>
      <c r="I48" s="256">
        <f t="shared" si="6"/>
        <v>0</v>
      </c>
      <c r="J48" s="152">
        <f t="shared" ref="J48:J60" si="7">SUM(E48:I48)</f>
        <v>806494.22</v>
      </c>
    </row>
    <row r="49" spans="1:10" x14ac:dyDescent="0.25">
      <c r="A49" s="89"/>
      <c r="B49" s="85" t="s">
        <v>13</v>
      </c>
      <c r="C49" s="86">
        <v>16315</v>
      </c>
      <c r="D49" s="156">
        <v>23</v>
      </c>
      <c r="E49" s="258">
        <f>E5+E27</f>
        <v>202724.54</v>
      </c>
      <c r="F49" s="152">
        <f t="shared" si="6"/>
        <v>190000</v>
      </c>
      <c r="G49" s="256">
        <f t="shared" si="6"/>
        <v>0</v>
      </c>
      <c r="H49" s="256">
        <f t="shared" si="6"/>
        <v>0</v>
      </c>
      <c r="I49" s="256">
        <f t="shared" si="6"/>
        <v>0</v>
      </c>
      <c r="J49" s="152">
        <f>SUM(E49:I49)</f>
        <v>392724.54000000004</v>
      </c>
    </row>
    <row r="50" spans="1:10" x14ac:dyDescent="0.25">
      <c r="A50" s="89"/>
      <c r="B50" s="85" t="s">
        <v>14</v>
      </c>
      <c r="C50" s="86">
        <v>16629</v>
      </c>
      <c r="D50" s="156">
        <v>7</v>
      </c>
      <c r="E50" s="258">
        <f t="shared" si="5"/>
        <v>75018.009999999995</v>
      </c>
      <c r="F50" s="152">
        <f>F6+F28</f>
        <v>12000</v>
      </c>
      <c r="G50" s="256">
        <f t="shared" ref="G50:I67" si="8">G6+G28</f>
        <v>0</v>
      </c>
      <c r="H50" s="256">
        <f t="shared" si="8"/>
        <v>0</v>
      </c>
      <c r="I50" s="256">
        <f t="shared" si="8"/>
        <v>0</v>
      </c>
      <c r="J50" s="152">
        <f t="shared" si="7"/>
        <v>87018.01</v>
      </c>
    </row>
    <row r="51" spans="1:10" x14ac:dyDescent="0.25">
      <c r="A51" s="89"/>
      <c r="B51" s="85" t="s">
        <v>0</v>
      </c>
      <c r="C51" s="86">
        <v>16775</v>
      </c>
      <c r="D51" s="156">
        <v>4</v>
      </c>
      <c r="E51" s="258">
        <f t="shared" si="5"/>
        <v>39805.5</v>
      </c>
      <c r="F51" s="152">
        <f>F7+F29</f>
        <v>1000</v>
      </c>
      <c r="G51" s="256">
        <f t="shared" si="8"/>
        <v>0</v>
      </c>
      <c r="H51" s="256">
        <f t="shared" si="8"/>
        <v>0</v>
      </c>
      <c r="I51" s="256">
        <f t="shared" si="8"/>
        <v>0</v>
      </c>
      <c r="J51" s="152">
        <f t="shared" si="7"/>
        <v>40805.5</v>
      </c>
    </row>
    <row r="52" spans="1:10" x14ac:dyDescent="0.25">
      <c r="A52" s="89"/>
      <c r="B52" s="85" t="s">
        <v>15</v>
      </c>
      <c r="C52" s="86">
        <v>16915</v>
      </c>
      <c r="D52" s="156">
        <v>21</v>
      </c>
      <c r="E52" s="258">
        <f t="shared" si="5"/>
        <v>244341.47</v>
      </c>
      <c r="F52" s="152">
        <f>F8+F30</f>
        <v>14000</v>
      </c>
      <c r="G52" s="256">
        <f t="shared" si="8"/>
        <v>0</v>
      </c>
      <c r="H52" s="256">
        <f t="shared" si="8"/>
        <v>0</v>
      </c>
      <c r="I52" s="256">
        <f t="shared" si="8"/>
        <v>0</v>
      </c>
      <c r="J52" s="152">
        <f t="shared" si="7"/>
        <v>258341.47</v>
      </c>
    </row>
    <row r="53" spans="1:10" x14ac:dyDescent="0.25">
      <c r="A53" s="89"/>
      <c r="B53" s="85" t="s">
        <v>16</v>
      </c>
      <c r="C53" s="86">
        <v>17515</v>
      </c>
      <c r="D53" s="156">
        <v>19</v>
      </c>
      <c r="E53" s="258">
        <f t="shared" si="5"/>
        <v>181870.62</v>
      </c>
      <c r="F53" s="152">
        <f>F9+F31</f>
        <v>403786</v>
      </c>
      <c r="G53" s="256">
        <f t="shared" si="8"/>
        <v>0</v>
      </c>
      <c r="H53" s="256">
        <f t="shared" si="8"/>
        <v>100000</v>
      </c>
      <c r="I53" s="256">
        <f t="shared" si="8"/>
        <v>0</v>
      </c>
      <c r="J53" s="152">
        <f t="shared" si="7"/>
        <v>685656.62</v>
      </c>
    </row>
    <row r="54" spans="1:10" x14ac:dyDescent="0.25">
      <c r="A54" s="89"/>
      <c r="B54" s="85" t="s">
        <v>17</v>
      </c>
      <c r="C54" s="86">
        <v>18015</v>
      </c>
      <c r="D54" s="156">
        <v>10</v>
      </c>
      <c r="E54" s="258">
        <f t="shared" si="5"/>
        <v>102794.21</v>
      </c>
      <c r="F54" s="152">
        <f t="shared" si="5"/>
        <v>248078</v>
      </c>
      <c r="G54" s="256">
        <f t="shared" si="8"/>
        <v>199800</v>
      </c>
      <c r="H54" s="256">
        <f t="shared" si="8"/>
        <v>0</v>
      </c>
      <c r="I54" s="256">
        <f t="shared" si="8"/>
        <v>3061413</v>
      </c>
      <c r="J54" s="152">
        <f t="shared" si="7"/>
        <v>3612085.21</v>
      </c>
    </row>
    <row r="55" spans="1:10" x14ac:dyDescent="0.25">
      <c r="A55" s="89"/>
      <c r="B55" s="85" t="s">
        <v>18</v>
      </c>
      <c r="C55" s="86">
        <v>18275</v>
      </c>
      <c r="D55" s="156">
        <v>13</v>
      </c>
      <c r="E55" s="258">
        <f t="shared" si="5"/>
        <v>145253.17000000001</v>
      </c>
      <c r="F55" s="152">
        <f t="shared" si="5"/>
        <v>13000</v>
      </c>
      <c r="G55" s="256">
        <f t="shared" si="8"/>
        <v>0</v>
      </c>
      <c r="H55" s="256">
        <f t="shared" si="8"/>
        <v>0</v>
      </c>
      <c r="I55" s="256">
        <f t="shared" si="8"/>
        <v>0</v>
      </c>
      <c r="J55" s="152">
        <f t="shared" si="7"/>
        <v>158253.17000000001</v>
      </c>
    </row>
    <row r="56" spans="1:10" x14ac:dyDescent="0.25">
      <c r="A56" s="89"/>
      <c r="B56" s="85" t="s">
        <v>19</v>
      </c>
      <c r="C56" s="86">
        <v>19575</v>
      </c>
      <c r="D56" s="156">
        <v>4</v>
      </c>
      <c r="E56" s="258">
        <f t="shared" si="5"/>
        <v>38211.599999999999</v>
      </c>
      <c r="F56" s="152">
        <f t="shared" si="5"/>
        <v>6000</v>
      </c>
      <c r="G56" s="256">
        <f t="shared" si="8"/>
        <v>0</v>
      </c>
      <c r="H56" s="256">
        <f t="shared" si="8"/>
        <v>0</v>
      </c>
      <c r="I56" s="256">
        <f t="shared" si="8"/>
        <v>0</v>
      </c>
      <c r="J56" s="152">
        <f t="shared" si="7"/>
        <v>44211.6</v>
      </c>
    </row>
    <row r="57" spans="1:10" x14ac:dyDescent="0.25">
      <c r="A57" s="89"/>
      <c r="B57" s="85" t="s">
        <v>1</v>
      </c>
      <c r="C57" s="86">
        <v>47015</v>
      </c>
      <c r="D57" s="156">
        <v>17</v>
      </c>
      <c r="E57" s="258">
        <f t="shared" si="5"/>
        <v>143969.99</v>
      </c>
      <c r="F57" s="152">
        <f t="shared" si="5"/>
        <v>13000</v>
      </c>
      <c r="G57" s="256">
        <f t="shared" si="8"/>
        <v>0</v>
      </c>
      <c r="H57" s="256">
        <f t="shared" si="8"/>
        <v>0</v>
      </c>
      <c r="I57" s="256">
        <f t="shared" si="8"/>
        <v>200000</v>
      </c>
      <c r="J57" s="152">
        <f t="shared" si="7"/>
        <v>356969.99</v>
      </c>
    </row>
    <row r="58" spans="1:10" x14ac:dyDescent="0.25">
      <c r="A58" s="89"/>
      <c r="B58" s="85" t="s">
        <v>20</v>
      </c>
      <c r="C58" s="86">
        <v>48015</v>
      </c>
      <c r="D58" s="156">
        <v>7</v>
      </c>
      <c r="E58" s="258">
        <f t="shared" si="5"/>
        <v>66872.210000000006</v>
      </c>
      <c r="F58" s="152">
        <f t="shared" si="5"/>
        <v>13000</v>
      </c>
      <c r="G58" s="256">
        <f t="shared" si="8"/>
        <v>0</v>
      </c>
      <c r="H58" s="256">
        <f t="shared" si="8"/>
        <v>0</v>
      </c>
      <c r="I58" s="256">
        <f t="shared" si="8"/>
        <v>0</v>
      </c>
      <c r="J58" s="152">
        <f t="shared" si="7"/>
        <v>79872.210000000006</v>
      </c>
    </row>
    <row r="59" spans="1:10" x14ac:dyDescent="0.25">
      <c r="A59" s="89"/>
      <c r="B59" s="85" t="s">
        <v>21</v>
      </c>
      <c r="C59" s="86">
        <v>65075</v>
      </c>
      <c r="D59" s="156">
        <v>6</v>
      </c>
      <c r="E59" s="258">
        <f t="shared" si="5"/>
        <v>62545.68</v>
      </c>
      <c r="F59" s="152">
        <f t="shared" si="5"/>
        <v>13000</v>
      </c>
      <c r="G59" s="256">
        <f t="shared" si="8"/>
        <v>0</v>
      </c>
      <c r="H59" s="256">
        <f t="shared" si="8"/>
        <v>0</v>
      </c>
      <c r="I59" s="256">
        <f t="shared" si="8"/>
        <v>0</v>
      </c>
      <c r="J59" s="152">
        <f t="shared" si="7"/>
        <v>75545.679999999993</v>
      </c>
    </row>
    <row r="60" spans="1:10" x14ac:dyDescent="0.25">
      <c r="A60" s="89"/>
      <c r="B60" s="85" t="s">
        <v>22</v>
      </c>
      <c r="C60" s="86">
        <v>66080</v>
      </c>
      <c r="D60" s="156">
        <v>8</v>
      </c>
      <c r="E60" s="258">
        <f t="shared" si="5"/>
        <v>87237.33</v>
      </c>
      <c r="F60" s="152">
        <f t="shared" si="5"/>
        <v>16000</v>
      </c>
      <c r="G60" s="256">
        <f t="shared" si="8"/>
        <v>0</v>
      </c>
      <c r="H60" s="256">
        <f t="shared" si="8"/>
        <v>0</v>
      </c>
      <c r="I60" s="256">
        <f t="shared" si="8"/>
        <v>0</v>
      </c>
      <c r="J60" s="152">
        <f t="shared" si="7"/>
        <v>103237.33</v>
      </c>
    </row>
    <row r="61" spans="1:10" x14ac:dyDescent="0.25">
      <c r="A61" s="89"/>
      <c r="B61" s="85" t="s">
        <v>23</v>
      </c>
      <c r="C61" s="86">
        <v>73024</v>
      </c>
      <c r="D61" s="156">
        <v>2</v>
      </c>
      <c r="E61" s="258">
        <f t="shared" si="5"/>
        <v>21041.91</v>
      </c>
      <c r="F61" s="152">
        <f t="shared" si="5"/>
        <v>7000</v>
      </c>
      <c r="G61" s="256">
        <f t="shared" si="8"/>
        <v>0</v>
      </c>
      <c r="H61" s="256">
        <f t="shared" si="8"/>
        <v>0</v>
      </c>
      <c r="I61" s="256">
        <f t="shared" si="8"/>
        <v>0</v>
      </c>
      <c r="J61" s="152">
        <f t="shared" ref="J61:J66" si="9">SUM(E61:I61)</f>
        <v>28041.91</v>
      </c>
    </row>
    <row r="62" spans="1:10" x14ac:dyDescent="0.25">
      <c r="A62" s="89"/>
      <c r="B62" s="85" t="s">
        <v>24</v>
      </c>
      <c r="C62" s="86">
        <v>73900</v>
      </c>
      <c r="D62" s="156">
        <v>130</v>
      </c>
      <c r="E62" s="259">
        <f t="shared" si="5"/>
        <v>1294711</v>
      </c>
      <c r="F62" s="152">
        <f t="shared" si="5"/>
        <v>294430</v>
      </c>
      <c r="G62" s="256">
        <f t="shared" si="8"/>
        <v>43200</v>
      </c>
      <c r="H62" s="256">
        <f t="shared" si="8"/>
        <v>0</v>
      </c>
      <c r="I62" s="256">
        <f t="shared" si="8"/>
        <v>80000</v>
      </c>
      <c r="J62" s="152">
        <f t="shared" si="9"/>
        <v>1712341</v>
      </c>
    </row>
    <row r="63" spans="1:10" x14ac:dyDescent="0.25">
      <c r="A63" s="89"/>
      <c r="B63" s="85" t="s">
        <v>25</v>
      </c>
      <c r="C63" s="86">
        <v>75571</v>
      </c>
      <c r="D63" s="156">
        <v>10</v>
      </c>
      <c r="E63" s="258">
        <f t="shared" si="5"/>
        <v>98222.91</v>
      </c>
      <c r="F63" s="152">
        <f t="shared" si="5"/>
        <v>20000</v>
      </c>
      <c r="G63" s="256">
        <f t="shared" si="8"/>
        <v>7000</v>
      </c>
      <c r="H63" s="256">
        <f t="shared" si="8"/>
        <v>0</v>
      </c>
      <c r="I63" s="256">
        <f t="shared" si="8"/>
        <v>0</v>
      </c>
      <c r="J63" s="152">
        <f t="shared" si="9"/>
        <v>125222.91</v>
      </c>
    </row>
    <row r="64" spans="1:10" x14ac:dyDescent="0.25">
      <c r="A64" s="89"/>
      <c r="B64" s="85" t="s">
        <v>26</v>
      </c>
      <c r="C64" s="86">
        <v>75572</v>
      </c>
      <c r="D64" s="156">
        <v>8</v>
      </c>
      <c r="E64" s="258">
        <f t="shared" si="5"/>
        <v>100000</v>
      </c>
      <c r="F64" s="152">
        <f t="shared" si="5"/>
        <v>75000</v>
      </c>
      <c r="G64" s="256">
        <f t="shared" si="8"/>
        <v>10000</v>
      </c>
      <c r="H64" s="256">
        <f t="shared" si="8"/>
        <v>0</v>
      </c>
      <c r="I64" s="256">
        <f t="shared" si="8"/>
        <v>15000</v>
      </c>
      <c r="J64" s="152">
        <f t="shared" si="9"/>
        <v>200000</v>
      </c>
    </row>
    <row r="65" spans="1:20" x14ac:dyDescent="0.25">
      <c r="A65" s="89"/>
      <c r="B65" s="85" t="s">
        <v>27</v>
      </c>
      <c r="C65" s="86">
        <v>85015</v>
      </c>
      <c r="D65" s="156">
        <v>17</v>
      </c>
      <c r="E65" s="258">
        <f t="shared" si="5"/>
        <v>164210.51</v>
      </c>
      <c r="F65" s="152">
        <f t="shared" si="5"/>
        <v>18000</v>
      </c>
      <c r="G65" s="256">
        <f t="shared" si="8"/>
        <v>0</v>
      </c>
      <c r="H65" s="256">
        <f t="shared" si="8"/>
        <v>100000</v>
      </c>
      <c r="I65" s="256">
        <f t="shared" si="8"/>
        <v>0</v>
      </c>
      <c r="J65" s="152">
        <f t="shared" si="9"/>
        <v>282210.51</v>
      </c>
    </row>
    <row r="66" spans="1:20" x14ac:dyDescent="0.25">
      <c r="A66" s="89"/>
      <c r="B66" s="85" t="s">
        <v>28</v>
      </c>
      <c r="C66" s="86">
        <v>92075</v>
      </c>
      <c r="D66" s="156">
        <v>7</v>
      </c>
      <c r="E66" s="258">
        <f t="shared" si="5"/>
        <v>72237.63</v>
      </c>
      <c r="F66" s="152">
        <f t="shared" si="5"/>
        <v>25000</v>
      </c>
      <c r="G66" s="256">
        <f t="shared" si="8"/>
        <v>0</v>
      </c>
      <c r="H66" s="256">
        <f t="shared" si="8"/>
        <v>0</v>
      </c>
      <c r="I66" s="256">
        <f t="shared" si="8"/>
        <v>0</v>
      </c>
      <c r="J66" s="154">
        <f t="shared" si="9"/>
        <v>97237.63</v>
      </c>
    </row>
    <row r="67" spans="1:20" ht="16.5" thickBot="1" x14ac:dyDescent="0.3">
      <c r="A67" s="89"/>
      <c r="B67" s="85" t="s">
        <v>33</v>
      </c>
      <c r="C67" s="86" t="s">
        <v>30</v>
      </c>
      <c r="D67" s="156">
        <v>567</v>
      </c>
      <c r="E67" s="260">
        <f t="shared" si="5"/>
        <v>5100254.49</v>
      </c>
      <c r="F67" s="152">
        <f t="shared" si="5"/>
        <v>165450</v>
      </c>
      <c r="G67" s="256">
        <f t="shared" si="8"/>
        <v>40000</v>
      </c>
      <c r="H67" s="256">
        <f t="shared" si="8"/>
        <v>0</v>
      </c>
      <c r="I67" s="256">
        <f t="shared" si="8"/>
        <v>100000</v>
      </c>
      <c r="J67" s="88">
        <v>4825714</v>
      </c>
    </row>
    <row r="68" spans="1:20" s="141" customFormat="1" ht="24" customHeight="1" thickBot="1" x14ac:dyDescent="0.3">
      <c r="A68" s="181" t="s">
        <v>34</v>
      </c>
      <c r="B68" s="182"/>
      <c r="C68" s="183"/>
      <c r="D68" s="184">
        <f t="shared" ref="D68" si="10">SUM(D48:D67)</f>
        <v>898</v>
      </c>
      <c r="E68" s="185">
        <f>E48+E49+E50+E51+E52+E53+E54+E55+E56+E57+E58+E59+E60+E61+E62+E63+E64+E65+E66+E67</f>
        <v>8445561</v>
      </c>
      <c r="F68" s="185">
        <f>F48+F49+F50+F51+F52+F53+F54+F55+F56+F57+F58+F59+F60+F61+F62+F63+F64+F65+F66+F67</f>
        <v>2000000</v>
      </c>
      <c r="G68" s="185">
        <f>G48+G49+G50+G51+G52+G53+G54+G55+G56+G57+G58+G59+G60+G61+G62+G63+G64+G65+G66+G67</f>
        <v>300000</v>
      </c>
      <c r="H68" s="185">
        <f>H48+H49+H50+H51+H52+H53+H54+H55+H56+H57+H58+H59+H60+H61+H62+H63+H64+H65+H66+H67</f>
        <v>350000</v>
      </c>
      <c r="I68" s="185">
        <f>I48+I49+I50+I51+I52+I53+I54+I55+I56+I57+I58+I59+I60+I61+I62+I63+I64+I65+I66+I67</f>
        <v>3456413</v>
      </c>
      <c r="J68" s="186">
        <f>E68+F68+G68+H68+I68</f>
        <v>14551974</v>
      </c>
      <c r="K68" s="180"/>
      <c r="L68" s="180"/>
      <c r="S68" s="142"/>
      <c r="T68" s="142"/>
    </row>
    <row r="69" spans="1:20" x14ac:dyDescent="0.25">
      <c r="E69" s="35"/>
      <c r="F69" s="36"/>
      <c r="G69" s="37"/>
      <c r="H69" s="35"/>
      <c r="I69" s="35"/>
      <c r="J69" s="35"/>
    </row>
    <row r="70" spans="1:20" x14ac:dyDescent="0.25">
      <c r="D70" s="188"/>
      <c r="E70" s="189"/>
      <c r="F70" s="190"/>
      <c r="G70" s="189"/>
      <c r="H70" s="189"/>
      <c r="I70" s="189"/>
      <c r="J70" s="189"/>
    </row>
    <row r="71" spans="1:20" x14ac:dyDescent="0.25">
      <c r="D71" s="191"/>
      <c r="E71" s="192"/>
      <c r="F71" s="192"/>
      <c r="G71" s="192"/>
      <c r="H71" s="99"/>
      <c r="I71" s="48"/>
      <c r="J71" s="191"/>
      <c r="K71" s="1"/>
      <c r="L71" s="1"/>
      <c r="P71" s="3"/>
      <c r="Q71" s="3"/>
      <c r="S71" s="1"/>
      <c r="T71" s="1"/>
    </row>
    <row r="72" spans="1:20" x14ac:dyDescent="0.25">
      <c r="E72" s="75"/>
      <c r="F72" s="199"/>
      <c r="G72" s="200"/>
      <c r="H72" s="197"/>
      <c r="I72" s="198"/>
      <c r="J72" s="244"/>
      <c r="K72" s="1"/>
      <c r="L72" s="1"/>
      <c r="P72" s="3"/>
      <c r="Q72" s="3"/>
      <c r="S72" s="1"/>
      <c r="T72" s="1"/>
    </row>
    <row r="73" spans="1:20" x14ac:dyDescent="0.25">
      <c r="F73" s="2"/>
      <c r="G73" s="2"/>
      <c r="H73" s="90"/>
      <c r="I73" s="48"/>
      <c r="J73" s="1"/>
      <c r="K73" s="1"/>
      <c r="L73" s="1"/>
      <c r="P73" s="3"/>
      <c r="Q73" s="3"/>
      <c r="S73" s="1"/>
      <c r="T73" s="1"/>
    </row>
    <row r="74" spans="1:20" x14ac:dyDescent="0.25">
      <c r="F74" s="2"/>
      <c r="G74" s="2"/>
      <c r="H74" s="90"/>
      <c r="I74" s="48"/>
      <c r="J74" s="1"/>
      <c r="K74" s="1"/>
      <c r="L74" s="1"/>
      <c r="P74" s="3"/>
      <c r="Q74" s="3"/>
      <c r="S74" s="1"/>
      <c r="T74" s="1"/>
    </row>
    <row r="75" spans="1:20" x14ac:dyDescent="0.25">
      <c r="F75" s="2"/>
      <c r="G75" s="2"/>
      <c r="H75" s="90"/>
      <c r="I75" s="48"/>
      <c r="J75" s="1"/>
      <c r="K75" s="1"/>
      <c r="L75" s="1"/>
      <c r="O75" s="3"/>
      <c r="P75" s="3"/>
      <c r="S75" s="1"/>
      <c r="T75" s="1"/>
    </row>
    <row r="76" spans="1:20" x14ac:dyDescent="0.25">
      <c r="F76" s="2"/>
      <c r="G76" s="2"/>
      <c r="H76" s="90"/>
      <c r="I76" s="48"/>
      <c r="J76" s="1"/>
      <c r="K76" s="1"/>
      <c r="L76" s="1"/>
      <c r="O76" s="3"/>
      <c r="P76" s="3"/>
      <c r="S76" s="1"/>
      <c r="T76" s="1"/>
    </row>
    <row r="77" spans="1:20" x14ac:dyDescent="0.25">
      <c r="F77" s="38"/>
      <c r="G77" s="2"/>
      <c r="R77" s="3"/>
      <c r="T77" s="1"/>
    </row>
    <row r="78" spans="1:20" x14ac:dyDescent="0.25">
      <c r="F78" s="38"/>
      <c r="G78" s="2"/>
      <c r="R78" s="3"/>
      <c r="T78" s="1"/>
    </row>
    <row r="79" spans="1:20" x14ac:dyDescent="0.25">
      <c r="F79" s="38"/>
      <c r="G79" s="2"/>
      <c r="R79" s="3"/>
      <c r="T79" s="1"/>
    </row>
    <row r="80" spans="1:20" x14ac:dyDescent="0.25">
      <c r="F80" s="38"/>
      <c r="G80" s="2"/>
      <c r="R80" s="3"/>
      <c r="T80" s="1"/>
    </row>
    <row r="81" spans="6:20" x14ac:dyDescent="0.25">
      <c r="F81" s="38"/>
      <c r="G81" s="2"/>
      <c r="R81" s="3"/>
      <c r="T81" s="1"/>
    </row>
    <row r="82" spans="6:20" x14ac:dyDescent="0.25">
      <c r="F82" s="38"/>
      <c r="G82" s="2"/>
      <c r="R82" s="3"/>
      <c r="T82" s="1"/>
    </row>
    <row r="83" spans="6:20" x14ac:dyDescent="0.25">
      <c r="F83" s="38"/>
      <c r="G83" s="2"/>
      <c r="R83" s="3"/>
      <c r="T83" s="1"/>
    </row>
    <row r="84" spans="6:20" x14ac:dyDescent="0.25">
      <c r="F84" s="38"/>
      <c r="G84" s="2"/>
      <c r="R84" s="3"/>
      <c r="T84" s="1"/>
    </row>
    <row r="85" spans="6:20" x14ac:dyDescent="0.25">
      <c r="F85" s="38"/>
      <c r="G85" s="2"/>
      <c r="R85" s="3"/>
      <c r="T85" s="1"/>
    </row>
    <row r="86" spans="6:20" x14ac:dyDescent="0.25">
      <c r="F86" s="38"/>
      <c r="G86" s="2"/>
      <c r="R86" s="3"/>
      <c r="T86" s="1"/>
    </row>
    <row r="87" spans="6:20" x14ac:dyDescent="0.25">
      <c r="F87" s="38"/>
      <c r="G87" s="2"/>
      <c r="R87" s="3"/>
      <c r="T87" s="1"/>
    </row>
    <row r="88" spans="6:20" x14ac:dyDescent="0.25">
      <c r="F88" s="38"/>
      <c r="G88" s="2"/>
      <c r="R88" s="3"/>
      <c r="T88" s="1"/>
    </row>
    <row r="89" spans="6:20" x14ac:dyDescent="0.25">
      <c r="F89" s="38"/>
      <c r="G89" s="2"/>
      <c r="R89" s="3"/>
      <c r="T89" s="1"/>
    </row>
    <row r="90" spans="6:20" x14ac:dyDescent="0.25">
      <c r="R90" s="3"/>
      <c r="T90" s="1"/>
    </row>
    <row r="91" spans="6:20" x14ac:dyDescent="0.25">
      <c r="R91" s="3"/>
      <c r="T91" s="1"/>
    </row>
    <row r="92" spans="6:20" x14ac:dyDescent="0.25">
      <c r="R92" s="3"/>
      <c r="T92" s="1"/>
    </row>
    <row r="93" spans="6:20" x14ac:dyDescent="0.25">
      <c r="R93" s="3"/>
      <c r="T93" s="1"/>
    </row>
    <row r="94" spans="6:20" x14ac:dyDescent="0.25">
      <c r="R94" s="3"/>
      <c r="T94" s="1"/>
    </row>
    <row r="95" spans="6:20" x14ac:dyDescent="0.25">
      <c r="R95" s="3"/>
      <c r="T95" s="1"/>
    </row>
  </sheetData>
  <mergeCells count="1">
    <mergeCell ref="E2:J2"/>
  </mergeCells>
  <pageMargins left="0.25" right="0.25"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5"/>
  <sheetViews>
    <sheetView workbookViewId="0">
      <selection activeCell="B3" sqref="B3"/>
    </sheetView>
  </sheetViews>
  <sheetFormatPr defaultColWidth="9.140625" defaultRowHeight="15" x14ac:dyDescent="0.25"/>
  <cols>
    <col min="1" max="1" width="4.85546875" style="1" customWidth="1"/>
    <col min="2" max="2" width="28.85546875" style="1" customWidth="1"/>
    <col min="3" max="3" width="10.42578125" style="41" customWidth="1"/>
    <col min="4" max="4" width="5.85546875" style="1" customWidth="1"/>
    <col min="5" max="5" width="14.7109375" style="2" customWidth="1"/>
    <col min="6" max="6" width="14.7109375" style="30" customWidth="1"/>
    <col min="7" max="7" width="14" style="38" customWidth="1"/>
    <col min="8" max="8" width="14" style="2" customWidth="1"/>
    <col min="9" max="9" width="14.7109375" style="2" customWidth="1"/>
    <col min="10" max="10" width="15.85546875" style="2" customWidth="1"/>
    <col min="11" max="11" width="15.85546875" style="47" customWidth="1"/>
    <col min="12" max="12" width="16.28515625" style="47" customWidth="1"/>
    <col min="13" max="18" width="9.140625" style="1"/>
    <col min="19" max="20" width="9.140625" style="3"/>
    <col min="21" max="16384" width="9.140625" style="1"/>
  </cols>
  <sheetData>
    <row r="1" spans="1:12" ht="24" customHeight="1" thickBot="1" x14ac:dyDescent="0.3">
      <c r="A1" s="44" t="s">
        <v>2</v>
      </c>
      <c r="B1" s="43"/>
      <c r="C1" s="44"/>
      <c r="D1" s="45"/>
      <c r="E1" s="46"/>
      <c r="F1" s="46"/>
      <c r="G1" s="46"/>
      <c r="H1" s="46"/>
      <c r="I1" s="46"/>
      <c r="J1" s="46"/>
      <c r="K1" s="90"/>
    </row>
    <row r="2" spans="1:12" ht="24" customHeight="1" thickBot="1" x14ac:dyDescent="0.3">
      <c r="A2" s="102"/>
      <c r="B2" s="103"/>
      <c r="C2" s="104"/>
      <c r="D2" s="104"/>
      <c r="E2" s="336" t="s">
        <v>93</v>
      </c>
      <c r="F2" s="336"/>
      <c r="G2" s="336"/>
      <c r="H2" s="336"/>
      <c r="I2" s="336"/>
      <c r="J2" s="337"/>
      <c r="K2" s="90"/>
    </row>
    <row r="3" spans="1:12" ht="60" customHeight="1" thickBot="1" x14ac:dyDescent="0.3">
      <c r="A3" s="105" t="s">
        <v>3</v>
      </c>
      <c r="B3" s="106" t="s">
        <v>4</v>
      </c>
      <c r="C3" s="106" t="s">
        <v>5</v>
      </c>
      <c r="D3" s="123" t="s">
        <v>6</v>
      </c>
      <c r="E3" s="124" t="s">
        <v>42</v>
      </c>
      <c r="F3" s="124" t="s">
        <v>7</v>
      </c>
      <c r="G3" s="124" t="s">
        <v>8</v>
      </c>
      <c r="H3" s="124" t="s">
        <v>9</v>
      </c>
      <c r="I3" s="124" t="s">
        <v>10</v>
      </c>
      <c r="J3" s="125" t="s">
        <v>95</v>
      </c>
      <c r="K3" s="90"/>
    </row>
    <row r="4" spans="1:12" ht="15.75" x14ac:dyDescent="0.25">
      <c r="A4" s="107" t="s">
        <v>11</v>
      </c>
      <c r="B4" s="108" t="s">
        <v>12</v>
      </c>
      <c r="C4" s="201">
        <v>16015</v>
      </c>
      <c r="D4" s="234">
        <v>18</v>
      </c>
      <c r="E4" s="263">
        <v>204818.26</v>
      </c>
      <c r="F4" s="152">
        <v>443977</v>
      </c>
      <c r="G4" s="264">
        <v>0</v>
      </c>
      <c r="H4" s="264">
        <v>80000</v>
      </c>
      <c r="I4" s="265">
        <v>0</v>
      </c>
      <c r="J4" s="265">
        <f t="shared" ref="J4:J22" si="0">SUM(E4+F4+G4+H4+I4)</f>
        <v>728795.26</v>
      </c>
      <c r="K4" s="91"/>
      <c r="L4" s="270"/>
    </row>
    <row r="5" spans="1:12" ht="15.75" x14ac:dyDescent="0.25">
      <c r="A5" s="89"/>
      <c r="B5" s="85" t="s">
        <v>13</v>
      </c>
      <c r="C5" s="203">
        <v>16315</v>
      </c>
      <c r="D5" s="236">
        <v>23</v>
      </c>
      <c r="E5" s="266">
        <v>203358.42</v>
      </c>
      <c r="F5" s="152">
        <v>122113</v>
      </c>
      <c r="G5" s="264">
        <v>0</v>
      </c>
      <c r="H5" s="264">
        <v>0</v>
      </c>
      <c r="I5" s="265">
        <v>0</v>
      </c>
      <c r="J5" s="265">
        <f t="shared" si="0"/>
        <v>325471.42000000004</v>
      </c>
      <c r="K5" s="90"/>
    </row>
    <row r="6" spans="1:12" ht="15.75" x14ac:dyDescent="0.25">
      <c r="A6" s="89"/>
      <c r="B6" s="85" t="s">
        <v>14</v>
      </c>
      <c r="C6" s="203">
        <v>16629</v>
      </c>
      <c r="D6" s="236">
        <v>7</v>
      </c>
      <c r="E6" s="266">
        <v>75246.429999999993</v>
      </c>
      <c r="F6" s="152">
        <v>12000</v>
      </c>
      <c r="G6" s="264">
        <v>0</v>
      </c>
      <c r="H6" s="264">
        <v>0</v>
      </c>
      <c r="I6" s="265">
        <v>0</v>
      </c>
      <c r="J6" s="265">
        <f t="shared" si="0"/>
        <v>87246.43</v>
      </c>
      <c r="K6" s="90"/>
    </row>
    <row r="7" spans="1:12" ht="15.75" x14ac:dyDescent="0.25">
      <c r="A7" s="89"/>
      <c r="B7" s="85" t="s">
        <v>0</v>
      </c>
      <c r="C7" s="203">
        <v>16775</v>
      </c>
      <c r="D7" s="236">
        <v>4</v>
      </c>
      <c r="E7" s="266">
        <v>39928.79</v>
      </c>
      <c r="F7" s="152">
        <v>1000</v>
      </c>
      <c r="G7" s="264">
        <v>0</v>
      </c>
      <c r="H7" s="264">
        <v>0</v>
      </c>
      <c r="I7" s="265">
        <v>0</v>
      </c>
      <c r="J7" s="265">
        <f t="shared" si="0"/>
        <v>40928.79</v>
      </c>
      <c r="K7" s="90"/>
    </row>
    <row r="8" spans="1:12" ht="15.75" x14ac:dyDescent="0.25">
      <c r="A8" s="89"/>
      <c r="B8" s="85" t="s">
        <v>15</v>
      </c>
      <c r="C8" s="203">
        <v>16915</v>
      </c>
      <c r="D8" s="236">
        <v>21</v>
      </c>
      <c r="E8" s="266">
        <v>244434.33</v>
      </c>
      <c r="F8" s="152">
        <v>14000</v>
      </c>
      <c r="G8" s="264">
        <v>0</v>
      </c>
      <c r="H8" s="264">
        <v>0</v>
      </c>
      <c r="I8" s="265">
        <v>0</v>
      </c>
      <c r="J8" s="265">
        <f t="shared" si="0"/>
        <v>258434.33</v>
      </c>
      <c r="K8" s="90"/>
    </row>
    <row r="9" spans="1:12" ht="15.75" x14ac:dyDescent="0.25">
      <c r="A9" s="89"/>
      <c r="B9" s="85" t="s">
        <v>16</v>
      </c>
      <c r="C9" s="203">
        <v>17515</v>
      </c>
      <c r="D9" s="236">
        <v>19</v>
      </c>
      <c r="E9" s="266">
        <v>182384.82</v>
      </c>
      <c r="F9" s="152">
        <v>362805</v>
      </c>
      <c r="G9" s="264">
        <v>0</v>
      </c>
      <c r="H9" s="264">
        <v>70000</v>
      </c>
      <c r="I9" s="265">
        <v>0</v>
      </c>
      <c r="J9" s="265">
        <f t="shared" si="0"/>
        <v>615189.82000000007</v>
      </c>
      <c r="K9" s="90"/>
    </row>
    <row r="10" spans="1:12" ht="15.75" x14ac:dyDescent="0.25">
      <c r="A10" s="89"/>
      <c r="B10" s="85" t="s">
        <v>17</v>
      </c>
      <c r="C10" s="203">
        <v>18015</v>
      </c>
      <c r="D10" s="236">
        <v>10</v>
      </c>
      <c r="E10" s="266">
        <v>103104.47</v>
      </c>
      <c r="F10" s="152">
        <v>434604</v>
      </c>
      <c r="G10" s="152">
        <v>199800</v>
      </c>
      <c r="H10" s="264">
        <v>0</v>
      </c>
      <c r="I10" s="265">
        <v>2094657</v>
      </c>
      <c r="J10" s="265">
        <f t="shared" si="0"/>
        <v>2832165.4699999997</v>
      </c>
      <c r="K10" s="92"/>
    </row>
    <row r="11" spans="1:12" ht="15.75" x14ac:dyDescent="0.25">
      <c r="A11" s="89"/>
      <c r="B11" s="85" t="s">
        <v>18</v>
      </c>
      <c r="C11" s="203">
        <v>18275</v>
      </c>
      <c r="D11" s="236">
        <v>13</v>
      </c>
      <c r="E11" s="266">
        <v>145788.85999999999</v>
      </c>
      <c r="F11" s="152">
        <v>13000</v>
      </c>
      <c r="G11" s="264">
        <v>0</v>
      </c>
      <c r="H11" s="264">
        <v>0</v>
      </c>
      <c r="I11" s="265">
        <v>0</v>
      </c>
      <c r="J11" s="265">
        <f t="shared" si="0"/>
        <v>158788.85999999999</v>
      </c>
      <c r="K11" s="90"/>
    </row>
    <row r="12" spans="1:12" ht="15.75" x14ac:dyDescent="0.25">
      <c r="A12" s="89"/>
      <c r="B12" s="85" t="s">
        <v>19</v>
      </c>
      <c r="C12" s="203">
        <v>19575</v>
      </c>
      <c r="D12" s="236">
        <v>4</v>
      </c>
      <c r="E12" s="266">
        <v>38411.53</v>
      </c>
      <c r="F12" s="152">
        <v>6000</v>
      </c>
      <c r="G12" s="264">
        <v>0</v>
      </c>
      <c r="H12" s="264">
        <v>0</v>
      </c>
      <c r="I12" s="265">
        <v>0</v>
      </c>
      <c r="J12" s="265">
        <f t="shared" si="0"/>
        <v>44411.53</v>
      </c>
      <c r="K12" s="90"/>
    </row>
    <row r="13" spans="1:12" ht="15.75" x14ac:dyDescent="0.25">
      <c r="A13" s="89"/>
      <c r="B13" s="85" t="s">
        <v>1</v>
      </c>
      <c r="C13" s="203">
        <v>47015</v>
      </c>
      <c r="D13" s="236">
        <v>17</v>
      </c>
      <c r="E13" s="266">
        <v>144489.10999999999</v>
      </c>
      <c r="F13" s="152">
        <v>13000</v>
      </c>
      <c r="G13" s="264">
        <v>0</v>
      </c>
      <c r="H13" s="264">
        <v>0</v>
      </c>
      <c r="I13" s="265">
        <v>0</v>
      </c>
      <c r="J13" s="265">
        <f t="shared" si="0"/>
        <v>157489.10999999999</v>
      </c>
      <c r="K13" s="90"/>
    </row>
    <row r="14" spans="1:12" ht="15.75" x14ac:dyDescent="0.25">
      <c r="A14" s="89"/>
      <c r="B14" s="85" t="s">
        <v>20</v>
      </c>
      <c r="C14" s="203">
        <v>48015</v>
      </c>
      <c r="D14" s="236">
        <v>7</v>
      </c>
      <c r="E14" s="266">
        <v>66587.63</v>
      </c>
      <c r="F14" s="152">
        <v>13000</v>
      </c>
      <c r="G14" s="264">
        <v>0</v>
      </c>
      <c r="H14" s="264">
        <v>0</v>
      </c>
      <c r="I14" s="265">
        <v>0</v>
      </c>
      <c r="J14" s="265">
        <f>SUM(E14+F14+G14+H14+I14)</f>
        <v>79587.63</v>
      </c>
      <c r="K14" s="90"/>
    </row>
    <row r="15" spans="1:12" ht="15.75" x14ac:dyDescent="0.25">
      <c r="A15" s="89"/>
      <c r="B15" s="85" t="s">
        <v>21</v>
      </c>
      <c r="C15" s="203">
        <v>65075</v>
      </c>
      <c r="D15" s="236">
        <v>6</v>
      </c>
      <c r="E15" s="266">
        <v>62715.46</v>
      </c>
      <c r="F15" s="152">
        <v>13000</v>
      </c>
      <c r="G15" s="264">
        <v>0</v>
      </c>
      <c r="H15" s="264">
        <v>0</v>
      </c>
      <c r="I15" s="265">
        <v>0</v>
      </c>
      <c r="J15" s="265">
        <f t="shared" si="0"/>
        <v>75715.459999999992</v>
      </c>
      <c r="K15" s="90"/>
    </row>
    <row r="16" spans="1:12" ht="15.75" x14ac:dyDescent="0.25">
      <c r="A16" s="89"/>
      <c r="B16" s="85" t="s">
        <v>22</v>
      </c>
      <c r="C16" s="203">
        <v>66080</v>
      </c>
      <c r="D16" s="236">
        <v>8</v>
      </c>
      <c r="E16" s="266">
        <v>87480.51</v>
      </c>
      <c r="F16" s="152">
        <v>16000</v>
      </c>
      <c r="G16" s="264">
        <v>0</v>
      </c>
      <c r="H16" s="264">
        <v>0</v>
      </c>
      <c r="I16" s="265">
        <v>0</v>
      </c>
      <c r="J16" s="265">
        <f t="shared" si="0"/>
        <v>103480.51</v>
      </c>
      <c r="K16" s="90"/>
    </row>
    <row r="17" spans="1:20" ht="15.75" x14ac:dyDescent="0.25">
      <c r="A17" s="89"/>
      <c r="B17" s="85" t="s">
        <v>23</v>
      </c>
      <c r="C17" s="203">
        <v>73024</v>
      </c>
      <c r="D17" s="236">
        <v>2</v>
      </c>
      <c r="E17" s="266">
        <v>21093.53</v>
      </c>
      <c r="F17" s="152">
        <v>7000</v>
      </c>
      <c r="G17" s="264">
        <v>0</v>
      </c>
      <c r="H17" s="264">
        <v>0</v>
      </c>
      <c r="I17" s="265">
        <v>0</v>
      </c>
      <c r="J17" s="265">
        <f t="shared" si="0"/>
        <v>28093.53</v>
      </c>
      <c r="K17" s="90"/>
    </row>
    <row r="18" spans="1:20" ht="15.75" x14ac:dyDescent="0.25">
      <c r="A18" s="89"/>
      <c r="B18" s="85" t="s">
        <v>24</v>
      </c>
      <c r="C18" s="203">
        <v>73900</v>
      </c>
      <c r="D18" s="238">
        <v>130</v>
      </c>
      <c r="E18" s="259">
        <v>1346000</v>
      </c>
      <c r="F18" s="259">
        <v>273911</v>
      </c>
      <c r="G18" s="152">
        <v>43200</v>
      </c>
      <c r="H18" s="264">
        <v>0</v>
      </c>
      <c r="I18" s="265">
        <v>80000</v>
      </c>
      <c r="J18" s="265">
        <f>SUM(E18+F18+G18+H18+I18)</f>
        <v>1743111</v>
      </c>
      <c r="K18" s="91"/>
      <c r="L18" s="270"/>
      <c r="M18" s="32"/>
      <c r="O18" s="3"/>
    </row>
    <row r="19" spans="1:20" ht="15.75" x14ac:dyDescent="0.25">
      <c r="A19" s="89"/>
      <c r="B19" s="85" t="s">
        <v>25</v>
      </c>
      <c r="C19" s="203">
        <v>75571</v>
      </c>
      <c r="D19" s="238">
        <v>10</v>
      </c>
      <c r="E19" s="266">
        <v>98541.27</v>
      </c>
      <c r="F19" s="152">
        <v>20000</v>
      </c>
      <c r="G19" s="152">
        <v>7000</v>
      </c>
      <c r="H19" s="264">
        <v>0</v>
      </c>
      <c r="I19" s="265">
        <v>0</v>
      </c>
      <c r="J19" s="265">
        <f t="shared" si="0"/>
        <v>125541.27</v>
      </c>
      <c r="K19" s="92"/>
      <c r="O19" s="3"/>
    </row>
    <row r="20" spans="1:20" ht="15.75" x14ac:dyDescent="0.25">
      <c r="A20" s="89"/>
      <c r="B20" s="85" t="s">
        <v>26</v>
      </c>
      <c r="C20" s="203">
        <v>75572</v>
      </c>
      <c r="D20" s="238">
        <v>8</v>
      </c>
      <c r="E20" s="266">
        <v>100000</v>
      </c>
      <c r="F20" s="152">
        <v>75000</v>
      </c>
      <c r="G20" s="152">
        <v>10000</v>
      </c>
      <c r="H20" s="264">
        <v>0</v>
      </c>
      <c r="I20" s="265">
        <v>15000</v>
      </c>
      <c r="J20" s="265">
        <f t="shared" si="0"/>
        <v>200000</v>
      </c>
      <c r="K20" s="91"/>
      <c r="L20" s="270"/>
      <c r="O20" s="2"/>
    </row>
    <row r="21" spans="1:20" ht="15.75" x14ac:dyDescent="0.25">
      <c r="A21" s="89"/>
      <c r="B21" s="85" t="s">
        <v>27</v>
      </c>
      <c r="C21" s="203">
        <v>85015</v>
      </c>
      <c r="D21" s="238">
        <v>17</v>
      </c>
      <c r="E21" s="266">
        <v>163346.54</v>
      </c>
      <c r="F21" s="152">
        <v>18000</v>
      </c>
      <c r="G21" s="264">
        <v>0</v>
      </c>
      <c r="H21" s="264">
        <v>100000</v>
      </c>
      <c r="I21" s="265">
        <v>0</v>
      </c>
      <c r="J21" s="265">
        <f>SUM(E21+F21+G21+H21+I21)</f>
        <v>281346.54000000004</v>
      </c>
      <c r="K21" s="90"/>
    </row>
    <row r="22" spans="1:20" ht="15.75" x14ac:dyDescent="0.25">
      <c r="A22" s="89"/>
      <c r="B22" s="85" t="s">
        <v>28</v>
      </c>
      <c r="C22" s="203">
        <v>92075</v>
      </c>
      <c r="D22" s="238">
        <v>7</v>
      </c>
      <c r="E22" s="266">
        <v>72460.91</v>
      </c>
      <c r="F22" s="154">
        <v>25000</v>
      </c>
      <c r="G22" s="264">
        <v>0</v>
      </c>
      <c r="H22" s="267">
        <v>0</v>
      </c>
      <c r="I22" s="265">
        <v>0</v>
      </c>
      <c r="J22" s="265">
        <f t="shared" si="0"/>
        <v>97460.91</v>
      </c>
      <c r="K22" s="90"/>
    </row>
    <row r="23" spans="1:20" ht="15.75" x14ac:dyDescent="0.25">
      <c r="A23" s="89"/>
      <c r="B23" s="85" t="s">
        <v>29</v>
      </c>
      <c r="C23" s="203" t="s">
        <v>30</v>
      </c>
      <c r="D23" s="202">
        <v>567</v>
      </c>
      <c r="E23" s="75">
        <v>5087598.13</v>
      </c>
      <c r="F23" s="87">
        <v>156950</v>
      </c>
      <c r="G23" s="87">
        <v>40000</v>
      </c>
      <c r="H23" s="265">
        <v>0</v>
      </c>
      <c r="I23" s="265">
        <v>100000</v>
      </c>
      <c r="J23" s="265">
        <f>SUM(E23+F23+G23+H23+I23)</f>
        <v>5384548.1299999999</v>
      </c>
      <c r="K23" s="91"/>
      <c r="L23" s="270"/>
      <c r="N23" s="3"/>
    </row>
    <row r="24" spans="1:20" ht="24" customHeight="1" x14ac:dyDescent="0.25">
      <c r="A24" s="93"/>
      <c r="B24" s="94" t="s">
        <v>31</v>
      </c>
      <c r="C24" s="95"/>
      <c r="D24" s="96">
        <f t="shared" ref="D24:H24" si="1">SUM(D4:D23)</f>
        <v>898</v>
      </c>
      <c r="E24" s="204">
        <f t="shared" si="1"/>
        <v>8487789</v>
      </c>
      <c r="F24" s="204">
        <f>F4+F5+F6+F7+F8+F9+F10+F11+F12+F13+F14+F15+F16+F17+F18+F19+F20+F21+F22+F23</f>
        <v>2040360</v>
      </c>
      <c r="G24" s="204">
        <f t="shared" si="1"/>
        <v>300000</v>
      </c>
      <c r="H24" s="204">
        <f t="shared" si="1"/>
        <v>250000</v>
      </c>
      <c r="I24" s="204">
        <f>I10+I18+I20+I23</f>
        <v>2289657</v>
      </c>
      <c r="J24" s="205">
        <f>E24+F24+G24+H24+I24</f>
        <v>13367806</v>
      </c>
      <c r="K24" s="91"/>
      <c r="L24" s="48"/>
    </row>
    <row r="25" spans="1:20" s="146" customFormat="1" ht="12.6" customHeight="1" x14ac:dyDescent="0.25">
      <c r="A25" s="138"/>
      <c r="B25" s="133"/>
      <c r="C25" s="134"/>
      <c r="D25" s="135"/>
      <c r="E25" s="143"/>
      <c r="F25" s="143"/>
      <c r="G25" s="143"/>
      <c r="H25" s="143"/>
      <c r="I25" s="143"/>
      <c r="J25" s="144"/>
      <c r="K25" s="139"/>
      <c r="L25" s="145"/>
      <c r="S25" s="147"/>
      <c r="T25" s="147"/>
    </row>
    <row r="26" spans="1:20" ht="15.75" x14ac:dyDescent="0.25">
      <c r="A26" s="89" t="s">
        <v>11</v>
      </c>
      <c r="B26" s="85" t="s">
        <v>12</v>
      </c>
      <c r="C26" s="86">
        <v>16015</v>
      </c>
      <c r="D26" s="234">
        <v>18</v>
      </c>
      <c r="E26" s="87">
        <v>0</v>
      </c>
      <c r="F26" s="87">
        <v>98279</v>
      </c>
      <c r="G26" s="87">
        <v>0</v>
      </c>
      <c r="H26" s="87">
        <v>70000</v>
      </c>
      <c r="I26" s="87">
        <v>0</v>
      </c>
      <c r="J26" s="88">
        <f>F26+H26</f>
        <v>168279</v>
      </c>
      <c r="K26" s="90"/>
    </row>
    <row r="27" spans="1:20" ht="15.75" x14ac:dyDescent="0.25">
      <c r="A27" s="89"/>
      <c r="B27" s="85" t="s">
        <v>13</v>
      </c>
      <c r="C27" s="86">
        <v>16315</v>
      </c>
      <c r="D27" s="236">
        <v>23</v>
      </c>
      <c r="E27" s="87">
        <v>0</v>
      </c>
      <c r="F27" s="87">
        <v>67887</v>
      </c>
      <c r="G27" s="87">
        <v>0</v>
      </c>
      <c r="H27" s="87">
        <v>0</v>
      </c>
      <c r="I27" s="87">
        <v>0</v>
      </c>
      <c r="J27" s="88">
        <f>E27+F27+G27+H27+I27</f>
        <v>67887</v>
      </c>
      <c r="K27" s="90"/>
    </row>
    <row r="28" spans="1:20" ht="15.75" x14ac:dyDescent="0.25">
      <c r="A28" s="89"/>
      <c r="B28" s="85" t="s">
        <v>14</v>
      </c>
      <c r="C28" s="86">
        <v>16629</v>
      </c>
      <c r="D28" s="236">
        <v>7</v>
      </c>
      <c r="E28" s="87">
        <v>0</v>
      </c>
      <c r="F28" s="87">
        <v>0</v>
      </c>
      <c r="G28" s="87">
        <v>0</v>
      </c>
      <c r="H28" s="87">
        <v>0</v>
      </c>
      <c r="I28" s="87">
        <v>0</v>
      </c>
      <c r="J28" s="88">
        <f>E28+F28+G28+H28+I28</f>
        <v>0</v>
      </c>
      <c r="K28" s="90"/>
      <c r="N28" s="3"/>
    </row>
    <row r="29" spans="1:20" ht="15.75" x14ac:dyDescent="0.25">
      <c r="A29" s="89"/>
      <c r="B29" s="85" t="s">
        <v>0</v>
      </c>
      <c r="C29" s="86">
        <v>16775</v>
      </c>
      <c r="D29" s="236">
        <v>4</v>
      </c>
      <c r="E29" s="87">
        <v>0</v>
      </c>
      <c r="F29" s="87">
        <v>0</v>
      </c>
      <c r="G29" s="87">
        <v>0</v>
      </c>
      <c r="H29" s="87">
        <v>0</v>
      </c>
      <c r="I29" s="87">
        <v>0</v>
      </c>
      <c r="J29" s="88">
        <f t="shared" ref="J29:J45" si="2">SUM(E29+F29+G29+H29+I29)</f>
        <v>0</v>
      </c>
      <c r="K29" s="90"/>
      <c r="N29" s="3"/>
    </row>
    <row r="30" spans="1:20" ht="15.75" x14ac:dyDescent="0.25">
      <c r="A30" s="89"/>
      <c r="B30" s="85" t="s">
        <v>15</v>
      </c>
      <c r="C30" s="86">
        <v>16915</v>
      </c>
      <c r="D30" s="236">
        <v>21</v>
      </c>
      <c r="E30" s="87">
        <v>0</v>
      </c>
      <c r="F30" s="87">
        <v>0</v>
      </c>
      <c r="G30" s="87">
        <v>0</v>
      </c>
      <c r="H30" s="87">
        <v>0</v>
      </c>
      <c r="I30" s="87">
        <v>0</v>
      </c>
      <c r="J30" s="88">
        <f t="shared" si="2"/>
        <v>0</v>
      </c>
      <c r="K30" s="90"/>
      <c r="N30" s="3"/>
    </row>
    <row r="31" spans="1:20" ht="15.75" x14ac:dyDescent="0.25">
      <c r="A31" s="89"/>
      <c r="B31" s="85" t="s">
        <v>16</v>
      </c>
      <c r="C31" s="86">
        <v>17515</v>
      </c>
      <c r="D31" s="236">
        <v>19</v>
      </c>
      <c r="E31" s="87">
        <v>0</v>
      </c>
      <c r="F31" s="87">
        <v>50000</v>
      </c>
      <c r="G31" s="87">
        <v>0</v>
      </c>
      <c r="H31" s="87">
        <v>30000</v>
      </c>
      <c r="I31" s="87">
        <v>0</v>
      </c>
      <c r="J31" s="88">
        <f>SUM(E31+F31+G31+H31+I31)</f>
        <v>80000</v>
      </c>
      <c r="K31" s="90"/>
      <c r="N31" s="3"/>
    </row>
    <row r="32" spans="1:20" ht="15.75" x14ac:dyDescent="0.25">
      <c r="A32" s="89"/>
      <c r="B32" s="85" t="s">
        <v>17</v>
      </c>
      <c r="C32" s="86">
        <v>18015</v>
      </c>
      <c r="D32" s="236">
        <v>10</v>
      </c>
      <c r="E32" s="87">
        <v>0</v>
      </c>
      <c r="F32" s="87">
        <v>50000</v>
      </c>
      <c r="G32" s="87">
        <v>0</v>
      </c>
      <c r="H32" s="87">
        <v>0</v>
      </c>
      <c r="I32" s="87">
        <v>650000</v>
      </c>
      <c r="J32" s="88">
        <f>SUM(E32+F32+G32+H32+I32)</f>
        <v>700000</v>
      </c>
      <c r="K32" s="90"/>
      <c r="N32" s="3"/>
    </row>
    <row r="33" spans="1:20" ht="15.75" x14ac:dyDescent="0.25">
      <c r="A33" s="89"/>
      <c r="B33" s="85" t="s">
        <v>18</v>
      </c>
      <c r="C33" s="86">
        <v>18275</v>
      </c>
      <c r="D33" s="236">
        <v>13</v>
      </c>
      <c r="E33" s="87">
        <v>0</v>
      </c>
      <c r="F33" s="87">
        <v>0</v>
      </c>
      <c r="G33" s="87">
        <v>0</v>
      </c>
      <c r="H33" s="87">
        <v>0</v>
      </c>
      <c r="I33" s="87">
        <v>0</v>
      </c>
      <c r="J33" s="88">
        <f t="shared" si="2"/>
        <v>0</v>
      </c>
      <c r="K33" s="90"/>
      <c r="N33" s="3"/>
    </row>
    <row r="34" spans="1:20" ht="15.75" x14ac:dyDescent="0.25">
      <c r="A34" s="89"/>
      <c r="B34" s="85" t="s">
        <v>19</v>
      </c>
      <c r="C34" s="86">
        <v>19575</v>
      </c>
      <c r="D34" s="236">
        <v>4</v>
      </c>
      <c r="E34" s="87">
        <v>0</v>
      </c>
      <c r="F34" s="87">
        <v>0</v>
      </c>
      <c r="G34" s="87">
        <v>0</v>
      </c>
      <c r="H34" s="87">
        <v>0</v>
      </c>
      <c r="I34" s="87">
        <v>0</v>
      </c>
      <c r="J34" s="88">
        <f t="shared" si="2"/>
        <v>0</v>
      </c>
      <c r="K34" s="90"/>
      <c r="N34" s="3"/>
    </row>
    <row r="35" spans="1:20" ht="15.75" x14ac:dyDescent="0.25">
      <c r="A35" s="89"/>
      <c r="B35" s="85" t="s">
        <v>1</v>
      </c>
      <c r="C35" s="86">
        <v>47015</v>
      </c>
      <c r="D35" s="236">
        <v>17</v>
      </c>
      <c r="E35" s="87">
        <v>0</v>
      </c>
      <c r="F35" s="87">
        <v>0</v>
      </c>
      <c r="G35" s="87">
        <v>0</v>
      </c>
      <c r="H35" s="87">
        <v>0</v>
      </c>
      <c r="I35" s="87">
        <v>0</v>
      </c>
      <c r="J35" s="88">
        <f t="shared" si="2"/>
        <v>0</v>
      </c>
      <c r="K35" s="90"/>
    </row>
    <row r="36" spans="1:20" ht="15.75" x14ac:dyDescent="0.25">
      <c r="A36" s="89"/>
      <c r="B36" s="85" t="s">
        <v>20</v>
      </c>
      <c r="C36" s="86">
        <v>48015</v>
      </c>
      <c r="D36" s="236">
        <v>7</v>
      </c>
      <c r="E36" s="87">
        <v>0</v>
      </c>
      <c r="F36" s="87">
        <v>0</v>
      </c>
      <c r="G36" s="87">
        <v>0</v>
      </c>
      <c r="H36" s="87">
        <v>0</v>
      </c>
      <c r="I36" s="87">
        <v>0</v>
      </c>
      <c r="J36" s="88">
        <f t="shared" si="2"/>
        <v>0</v>
      </c>
      <c r="K36" s="90"/>
    </row>
    <row r="37" spans="1:20" ht="15.75" x14ac:dyDescent="0.25">
      <c r="A37" s="89"/>
      <c r="B37" s="85" t="s">
        <v>21</v>
      </c>
      <c r="C37" s="86">
        <v>65075</v>
      </c>
      <c r="D37" s="236">
        <v>6</v>
      </c>
      <c r="E37" s="87">
        <v>0</v>
      </c>
      <c r="F37" s="87">
        <v>0</v>
      </c>
      <c r="G37" s="87">
        <v>0</v>
      </c>
      <c r="H37" s="87">
        <v>0</v>
      </c>
      <c r="I37" s="87">
        <v>0</v>
      </c>
      <c r="J37" s="88">
        <f t="shared" si="2"/>
        <v>0</v>
      </c>
      <c r="K37" s="90"/>
    </row>
    <row r="38" spans="1:20" ht="15.75" x14ac:dyDescent="0.25">
      <c r="A38" s="89"/>
      <c r="B38" s="85" t="s">
        <v>22</v>
      </c>
      <c r="C38" s="86">
        <v>66080</v>
      </c>
      <c r="D38" s="236">
        <v>8</v>
      </c>
      <c r="E38" s="87">
        <v>0</v>
      </c>
      <c r="F38" s="87">
        <v>0</v>
      </c>
      <c r="G38" s="87">
        <v>0</v>
      </c>
      <c r="H38" s="87">
        <v>0</v>
      </c>
      <c r="I38" s="87">
        <v>0</v>
      </c>
      <c r="J38" s="88">
        <f t="shared" si="2"/>
        <v>0</v>
      </c>
      <c r="K38" s="90"/>
    </row>
    <row r="39" spans="1:20" ht="15.75" x14ac:dyDescent="0.25">
      <c r="A39" s="89"/>
      <c r="B39" s="85" t="s">
        <v>23</v>
      </c>
      <c r="C39" s="86">
        <v>73024</v>
      </c>
      <c r="D39" s="236">
        <v>2</v>
      </c>
      <c r="E39" s="87">
        <v>0</v>
      </c>
      <c r="F39" s="87">
        <v>0</v>
      </c>
      <c r="G39" s="87">
        <v>0</v>
      </c>
      <c r="H39" s="87">
        <v>0</v>
      </c>
      <c r="I39" s="87">
        <v>0</v>
      </c>
      <c r="J39" s="88">
        <f t="shared" si="2"/>
        <v>0</v>
      </c>
      <c r="K39" s="90"/>
    </row>
    <row r="40" spans="1:20" ht="15.75" x14ac:dyDescent="0.25">
      <c r="A40" s="89"/>
      <c r="B40" s="85" t="s">
        <v>24</v>
      </c>
      <c r="C40" s="86">
        <v>73900</v>
      </c>
      <c r="D40" s="238">
        <v>130</v>
      </c>
      <c r="E40" s="87">
        <v>0</v>
      </c>
      <c r="F40" s="87">
        <v>20000</v>
      </c>
      <c r="G40" s="87">
        <v>0</v>
      </c>
      <c r="H40" s="87">
        <v>0</v>
      </c>
      <c r="I40" s="87">
        <v>0</v>
      </c>
      <c r="J40" s="88">
        <f t="shared" si="2"/>
        <v>20000</v>
      </c>
      <c r="K40" s="90"/>
    </row>
    <row r="41" spans="1:20" ht="15.75" x14ac:dyDescent="0.25">
      <c r="A41" s="89"/>
      <c r="B41" s="85" t="s">
        <v>25</v>
      </c>
      <c r="C41" s="86">
        <v>75571</v>
      </c>
      <c r="D41" s="238">
        <v>10</v>
      </c>
      <c r="E41" s="87">
        <v>0</v>
      </c>
      <c r="F41" s="87">
        <v>0</v>
      </c>
      <c r="G41" s="87">
        <v>0</v>
      </c>
      <c r="H41" s="87">
        <v>0</v>
      </c>
      <c r="I41" s="87">
        <v>0</v>
      </c>
      <c r="J41" s="88">
        <f t="shared" si="2"/>
        <v>0</v>
      </c>
      <c r="K41" s="90"/>
    </row>
    <row r="42" spans="1:20" ht="15.75" x14ac:dyDescent="0.25">
      <c r="A42" s="89"/>
      <c r="B42" s="85" t="s">
        <v>26</v>
      </c>
      <c r="C42" s="86">
        <v>75572</v>
      </c>
      <c r="D42" s="238">
        <v>8</v>
      </c>
      <c r="E42" s="87">
        <v>0</v>
      </c>
      <c r="F42" s="87">
        <v>0</v>
      </c>
      <c r="G42" s="87">
        <v>0</v>
      </c>
      <c r="H42" s="87">
        <v>0</v>
      </c>
      <c r="I42" s="87">
        <v>0</v>
      </c>
      <c r="J42" s="88">
        <f t="shared" si="2"/>
        <v>0</v>
      </c>
      <c r="K42" s="90"/>
    </row>
    <row r="43" spans="1:20" ht="15.75" x14ac:dyDescent="0.25">
      <c r="A43" s="89"/>
      <c r="B43" s="85" t="s">
        <v>27</v>
      </c>
      <c r="C43" s="86">
        <v>85015</v>
      </c>
      <c r="D43" s="238">
        <v>17</v>
      </c>
      <c r="E43" s="87">
        <v>0</v>
      </c>
      <c r="F43" s="87">
        <v>0</v>
      </c>
      <c r="G43" s="87">
        <v>0</v>
      </c>
      <c r="H43" s="87">
        <v>0</v>
      </c>
      <c r="I43" s="87">
        <v>0</v>
      </c>
      <c r="J43" s="88">
        <f t="shared" si="2"/>
        <v>0</v>
      </c>
      <c r="K43" s="90"/>
    </row>
    <row r="44" spans="1:20" ht="15.75" x14ac:dyDescent="0.25">
      <c r="A44" s="89"/>
      <c r="B44" s="85" t="s">
        <v>28</v>
      </c>
      <c r="C44" s="86">
        <v>92075</v>
      </c>
      <c r="D44" s="238">
        <v>7</v>
      </c>
      <c r="E44" s="87">
        <v>0</v>
      </c>
      <c r="F44" s="87">
        <v>10000</v>
      </c>
      <c r="G44" s="87">
        <v>0</v>
      </c>
      <c r="H44" s="87">
        <v>0</v>
      </c>
      <c r="I44" s="87">
        <v>0</v>
      </c>
      <c r="J44" s="88">
        <f t="shared" si="2"/>
        <v>10000</v>
      </c>
      <c r="K44" s="90"/>
    </row>
    <row r="45" spans="1:20" ht="15.75" x14ac:dyDescent="0.25">
      <c r="A45" s="89"/>
      <c r="B45" s="85" t="s">
        <v>29</v>
      </c>
      <c r="C45" s="86" t="s">
        <v>30</v>
      </c>
      <c r="D45" s="156">
        <v>567</v>
      </c>
      <c r="E45" s="87">
        <v>0</v>
      </c>
      <c r="F45" s="87">
        <v>0</v>
      </c>
      <c r="G45" s="87">
        <v>0</v>
      </c>
      <c r="H45" s="87">
        <v>0</v>
      </c>
      <c r="I45" s="87">
        <v>0</v>
      </c>
      <c r="J45" s="88">
        <f t="shared" si="2"/>
        <v>0</v>
      </c>
      <c r="K45" s="90"/>
    </row>
    <row r="46" spans="1:20" ht="24" customHeight="1" x14ac:dyDescent="0.25">
      <c r="A46" s="93"/>
      <c r="B46" s="95" t="s">
        <v>32</v>
      </c>
      <c r="C46" s="95"/>
      <c r="D46" s="96">
        <f>SUM(D26:D45)</f>
        <v>898</v>
      </c>
      <c r="E46" s="97">
        <f>SUM(E26:E45)</f>
        <v>0</v>
      </c>
      <c r="F46" s="97">
        <f>F26+F27+F31+F32+F40+F44</f>
        <v>296166</v>
      </c>
      <c r="G46" s="97">
        <f>SUM(G26:G45)</f>
        <v>0</v>
      </c>
      <c r="H46" s="97">
        <f>SUM(H26:H45)</f>
        <v>100000</v>
      </c>
      <c r="I46" s="97">
        <f>I32+I40</f>
        <v>650000</v>
      </c>
      <c r="J46" s="98">
        <f>F46+H46+I46</f>
        <v>1046166</v>
      </c>
      <c r="K46" s="91"/>
      <c r="L46" s="270"/>
    </row>
    <row r="47" spans="1:20" s="146" customFormat="1" ht="17.45" customHeight="1" x14ac:dyDescent="0.25">
      <c r="A47" s="138"/>
      <c r="B47" s="134"/>
      <c r="C47" s="134"/>
      <c r="D47" s="135"/>
      <c r="E47" s="136"/>
      <c r="F47" s="136"/>
      <c r="G47" s="136"/>
      <c r="H47" s="136"/>
      <c r="I47" s="136"/>
      <c r="J47" s="137"/>
      <c r="K47" s="139"/>
      <c r="L47" s="145"/>
      <c r="S47" s="147"/>
      <c r="T47" s="147"/>
    </row>
    <row r="48" spans="1:20" ht="15.75" x14ac:dyDescent="0.25">
      <c r="A48" s="89" t="s">
        <v>11</v>
      </c>
      <c r="B48" s="85" t="s">
        <v>12</v>
      </c>
      <c r="C48" s="86">
        <v>16015</v>
      </c>
      <c r="D48" s="156">
        <v>18</v>
      </c>
      <c r="E48" s="257">
        <f t="shared" ref="E48:I53" si="3">E4+E26</f>
        <v>204818.26</v>
      </c>
      <c r="F48" s="152">
        <f t="shared" si="3"/>
        <v>542256</v>
      </c>
      <c r="G48" s="256">
        <f t="shared" si="3"/>
        <v>0</v>
      </c>
      <c r="H48" s="256">
        <f t="shared" si="3"/>
        <v>150000</v>
      </c>
      <c r="I48" s="256">
        <f t="shared" si="3"/>
        <v>0</v>
      </c>
      <c r="J48" s="152">
        <f t="shared" ref="J48:J60" si="4">SUM(E48:I48)</f>
        <v>897074.26</v>
      </c>
      <c r="K48" s="90"/>
    </row>
    <row r="49" spans="1:11" ht="15.75" x14ac:dyDescent="0.25">
      <c r="A49" s="89"/>
      <c r="B49" s="85" t="s">
        <v>13</v>
      </c>
      <c r="C49" s="86">
        <v>16315</v>
      </c>
      <c r="D49" s="156">
        <v>23</v>
      </c>
      <c r="E49" s="258">
        <f t="shared" si="3"/>
        <v>203358.42</v>
      </c>
      <c r="F49" s="152">
        <f t="shared" si="3"/>
        <v>190000</v>
      </c>
      <c r="G49" s="256">
        <f t="shared" si="3"/>
        <v>0</v>
      </c>
      <c r="H49" s="256">
        <f t="shared" si="3"/>
        <v>0</v>
      </c>
      <c r="I49" s="256">
        <f t="shared" si="3"/>
        <v>0</v>
      </c>
      <c r="J49" s="152">
        <f>SUM(E49:I49)</f>
        <v>393358.42000000004</v>
      </c>
      <c r="K49" s="90"/>
    </row>
    <row r="50" spans="1:11" ht="15.75" x14ac:dyDescent="0.25">
      <c r="A50" s="89"/>
      <c r="B50" s="85" t="s">
        <v>14</v>
      </c>
      <c r="C50" s="86">
        <v>16629</v>
      </c>
      <c r="D50" s="156">
        <v>7</v>
      </c>
      <c r="E50" s="258">
        <f t="shared" si="3"/>
        <v>75246.429999999993</v>
      </c>
      <c r="F50" s="152">
        <f t="shared" si="3"/>
        <v>12000</v>
      </c>
      <c r="G50" s="256">
        <f t="shared" si="3"/>
        <v>0</v>
      </c>
      <c r="H50" s="256">
        <f t="shared" si="3"/>
        <v>0</v>
      </c>
      <c r="I50" s="256">
        <f t="shared" si="3"/>
        <v>0</v>
      </c>
      <c r="J50" s="152">
        <f t="shared" si="4"/>
        <v>87246.43</v>
      </c>
      <c r="K50" s="90"/>
    </row>
    <row r="51" spans="1:11" ht="15.75" x14ac:dyDescent="0.25">
      <c r="A51" s="89"/>
      <c r="B51" s="85" t="s">
        <v>0</v>
      </c>
      <c r="C51" s="86">
        <v>16775</v>
      </c>
      <c r="D51" s="156">
        <v>4</v>
      </c>
      <c r="E51" s="258">
        <f t="shared" si="3"/>
        <v>39928.79</v>
      </c>
      <c r="F51" s="152">
        <f t="shared" si="3"/>
        <v>1000</v>
      </c>
      <c r="G51" s="256">
        <f t="shared" si="3"/>
        <v>0</v>
      </c>
      <c r="H51" s="256">
        <f t="shared" si="3"/>
        <v>0</v>
      </c>
      <c r="I51" s="256">
        <f t="shared" si="3"/>
        <v>0</v>
      </c>
      <c r="J51" s="152">
        <f t="shared" si="4"/>
        <v>40928.79</v>
      </c>
      <c r="K51" s="90"/>
    </row>
    <row r="52" spans="1:11" ht="15.75" x14ac:dyDescent="0.25">
      <c r="A52" s="89"/>
      <c r="B52" s="85" t="s">
        <v>15</v>
      </c>
      <c r="C52" s="86">
        <v>16915</v>
      </c>
      <c r="D52" s="156">
        <v>21</v>
      </c>
      <c r="E52" s="258">
        <f t="shared" si="3"/>
        <v>244434.33</v>
      </c>
      <c r="F52" s="152">
        <f t="shared" si="3"/>
        <v>14000</v>
      </c>
      <c r="G52" s="256">
        <f t="shared" si="3"/>
        <v>0</v>
      </c>
      <c r="H52" s="256">
        <f t="shared" si="3"/>
        <v>0</v>
      </c>
      <c r="I52" s="256">
        <f t="shared" si="3"/>
        <v>0</v>
      </c>
      <c r="J52" s="152">
        <f t="shared" si="4"/>
        <v>258434.33</v>
      </c>
      <c r="K52" s="90"/>
    </row>
    <row r="53" spans="1:11" ht="15.75" x14ac:dyDescent="0.25">
      <c r="A53" s="89"/>
      <c r="B53" s="85" t="s">
        <v>16</v>
      </c>
      <c r="C53" s="86">
        <v>17515</v>
      </c>
      <c r="D53" s="156">
        <v>19</v>
      </c>
      <c r="E53" s="258">
        <f t="shared" si="3"/>
        <v>182384.82</v>
      </c>
      <c r="F53" s="152">
        <f t="shared" si="3"/>
        <v>412805</v>
      </c>
      <c r="G53" s="256">
        <f t="shared" si="3"/>
        <v>0</v>
      </c>
      <c r="H53" s="256">
        <f t="shared" si="3"/>
        <v>100000</v>
      </c>
      <c r="I53" s="256">
        <f t="shared" si="3"/>
        <v>0</v>
      </c>
      <c r="J53" s="152">
        <f t="shared" si="4"/>
        <v>695189.82000000007</v>
      </c>
      <c r="K53" s="90"/>
    </row>
    <row r="54" spans="1:11" ht="15.75" x14ac:dyDescent="0.25">
      <c r="A54" s="89"/>
      <c r="B54" s="85" t="s">
        <v>17</v>
      </c>
      <c r="C54" s="86">
        <v>18015</v>
      </c>
      <c r="D54" s="156">
        <v>10</v>
      </c>
      <c r="E54" s="258">
        <f>E10+E32</f>
        <v>103104.47</v>
      </c>
      <c r="F54" s="152">
        <f>F10+F32</f>
        <v>484604</v>
      </c>
      <c r="G54" s="152">
        <f>G10+G32</f>
        <v>199800</v>
      </c>
      <c r="H54" s="256">
        <f t="shared" ref="H54:I67" si="5">H10+H32</f>
        <v>0</v>
      </c>
      <c r="I54" s="256">
        <f t="shared" si="5"/>
        <v>2744657</v>
      </c>
      <c r="J54" s="152">
        <f t="shared" si="4"/>
        <v>3532165.4699999997</v>
      </c>
      <c r="K54" s="90"/>
    </row>
    <row r="55" spans="1:11" ht="15.75" x14ac:dyDescent="0.25">
      <c r="A55" s="89"/>
      <c r="B55" s="85" t="s">
        <v>18</v>
      </c>
      <c r="C55" s="86">
        <v>18275</v>
      </c>
      <c r="D55" s="156">
        <v>13</v>
      </c>
      <c r="E55" s="258">
        <f t="shared" ref="E55:F67" si="6">E11+E33</f>
        <v>145788.85999999999</v>
      </c>
      <c r="F55" s="152">
        <f t="shared" si="6"/>
        <v>13000</v>
      </c>
      <c r="G55" s="256">
        <f t="shared" ref="G55:G67" si="7">G11+G33</f>
        <v>0</v>
      </c>
      <c r="H55" s="256">
        <f t="shared" si="5"/>
        <v>0</v>
      </c>
      <c r="I55" s="256">
        <f t="shared" si="5"/>
        <v>0</v>
      </c>
      <c r="J55" s="152">
        <f t="shared" si="4"/>
        <v>158788.85999999999</v>
      </c>
      <c r="K55" s="90"/>
    </row>
    <row r="56" spans="1:11" ht="15.75" x14ac:dyDescent="0.25">
      <c r="A56" s="89"/>
      <c r="B56" s="85" t="s">
        <v>19</v>
      </c>
      <c r="C56" s="86">
        <v>19575</v>
      </c>
      <c r="D56" s="156">
        <v>4</v>
      </c>
      <c r="E56" s="258">
        <f t="shared" si="6"/>
        <v>38411.53</v>
      </c>
      <c r="F56" s="152">
        <f t="shared" si="6"/>
        <v>6000</v>
      </c>
      <c r="G56" s="256">
        <f t="shared" si="7"/>
        <v>0</v>
      </c>
      <c r="H56" s="256">
        <f t="shared" si="5"/>
        <v>0</v>
      </c>
      <c r="I56" s="256">
        <f t="shared" si="5"/>
        <v>0</v>
      </c>
      <c r="J56" s="152">
        <f t="shared" si="4"/>
        <v>44411.53</v>
      </c>
      <c r="K56" s="90"/>
    </row>
    <row r="57" spans="1:11" ht="15.75" x14ac:dyDescent="0.25">
      <c r="A57" s="89"/>
      <c r="B57" s="85" t="s">
        <v>1</v>
      </c>
      <c r="C57" s="86">
        <v>47015</v>
      </c>
      <c r="D57" s="156">
        <v>17</v>
      </c>
      <c r="E57" s="258">
        <f t="shared" si="6"/>
        <v>144489.10999999999</v>
      </c>
      <c r="F57" s="152">
        <f t="shared" si="6"/>
        <v>13000</v>
      </c>
      <c r="G57" s="256">
        <f t="shared" si="7"/>
        <v>0</v>
      </c>
      <c r="H57" s="256">
        <f t="shared" si="5"/>
        <v>0</v>
      </c>
      <c r="I57" s="256">
        <f t="shared" si="5"/>
        <v>0</v>
      </c>
      <c r="J57" s="152">
        <f t="shared" si="4"/>
        <v>157489.10999999999</v>
      </c>
      <c r="K57" s="90"/>
    </row>
    <row r="58" spans="1:11" ht="15.75" x14ac:dyDescent="0.25">
      <c r="A58" s="89"/>
      <c r="B58" s="85" t="s">
        <v>20</v>
      </c>
      <c r="C58" s="86">
        <v>48015</v>
      </c>
      <c r="D58" s="156">
        <v>7</v>
      </c>
      <c r="E58" s="258">
        <f t="shared" si="6"/>
        <v>66587.63</v>
      </c>
      <c r="F58" s="152">
        <f t="shared" si="6"/>
        <v>13000</v>
      </c>
      <c r="G58" s="256">
        <f t="shared" si="7"/>
        <v>0</v>
      </c>
      <c r="H58" s="256">
        <f t="shared" si="5"/>
        <v>0</v>
      </c>
      <c r="I58" s="256">
        <f t="shared" si="5"/>
        <v>0</v>
      </c>
      <c r="J58" s="152">
        <f t="shared" si="4"/>
        <v>79587.63</v>
      </c>
      <c r="K58" s="90"/>
    </row>
    <row r="59" spans="1:11" ht="15.75" x14ac:dyDescent="0.25">
      <c r="A59" s="89"/>
      <c r="B59" s="85" t="s">
        <v>21</v>
      </c>
      <c r="C59" s="86">
        <v>65075</v>
      </c>
      <c r="D59" s="156">
        <v>6</v>
      </c>
      <c r="E59" s="258">
        <f t="shared" si="6"/>
        <v>62715.46</v>
      </c>
      <c r="F59" s="152">
        <f t="shared" si="6"/>
        <v>13000</v>
      </c>
      <c r="G59" s="256">
        <f t="shared" si="7"/>
        <v>0</v>
      </c>
      <c r="H59" s="256">
        <f t="shared" si="5"/>
        <v>0</v>
      </c>
      <c r="I59" s="256">
        <f t="shared" si="5"/>
        <v>0</v>
      </c>
      <c r="J59" s="152">
        <f t="shared" si="4"/>
        <v>75715.459999999992</v>
      </c>
      <c r="K59" s="90"/>
    </row>
    <row r="60" spans="1:11" ht="15.75" x14ac:dyDescent="0.25">
      <c r="A60" s="89"/>
      <c r="B60" s="85" t="s">
        <v>22</v>
      </c>
      <c r="C60" s="86">
        <v>66080</v>
      </c>
      <c r="D60" s="156">
        <v>8</v>
      </c>
      <c r="E60" s="258">
        <f t="shared" si="6"/>
        <v>87480.51</v>
      </c>
      <c r="F60" s="152">
        <f t="shared" si="6"/>
        <v>16000</v>
      </c>
      <c r="G60" s="256">
        <f t="shared" si="7"/>
        <v>0</v>
      </c>
      <c r="H60" s="256">
        <f t="shared" si="5"/>
        <v>0</v>
      </c>
      <c r="I60" s="256">
        <f t="shared" si="5"/>
        <v>0</v>
      </c>
      <c r="J60" s="152">
        <f t="shared" si="4"/>
        <v>103480.51</v>
      </c>
      <c r="K60" s="90"/>
    </row>
    <row r="61" spans="1:11" ht="15.75" x14ac:dyDescent="0.25">
      <c r="A61" s="89"/>
      <c r="B61" s="85" t="s">
        <v>23</v>
      </c>
      <c r="C61" s="86">
        <v>73024</v>
      </c>
      <c r="D61" s="156">
        <v>2</v>
      </c>
      <c r="E61" s="258">
        <f t="shared" si="6"/>
        <v>21093.53</v>
      </c>
      <c r="F61" s="152">
        <f t="shared" si="6"/>
        <v>7000</v>
      </c>
      <c r="G61" s="256">
        <f t="shared" si="7"/>
        <v>0</v>
      </c>
      <c r="H61" s="256">
        <f t="shared" si="5"/>
        <v>0</v>
      </c>
      <c r="I61" s="256">
        <f t="shared" si="5"/>
        <v>0</v>
      </c>
      <c r="J61" s="152">
        <f t="shared" ref="J61:J66" si="8">SUM(E61:I61)</f>
        <v>28093.53</v>
      </c>
      <c r="K61" s="90"/>
    </row>
    <row r="62" spans="1:11" ht="15.75" x14ac:dyDescent="0.25">
      <c r="A62" s="89"/>
      <c r="B62" s="85" t="s">
        <v>24</v>
      </c>
      <c r="C62" s="86">
        <v>73900</v>
      </c>
      <c r="D62" s="156">
        <v>130</v>
      </c>
      <c r="E62" s="259">
        <f t="shared" si="6"/>
        <v>1346000</v>
      </c>
      <c r="F62" s="152">
        <f t="shared" si="6"/>
        <v>293911</v>
      </c>
      <c r="G62" s="256">
        <f t="shared" si="7"/>
        <v>43200</v>
      </c>
      <c r="H62" s="256">
        <f t="shared" si="5"/>
        <v>0</v>
      </c>
      <c r="I62" s="256">
        <f t="shared" si="5"/>
        <v>80000</v>
      </c>
      <c r="J62" s="152">
        <f t="shared" si="8"/>
        <v>1763111</v>
      </c>
      <c r="K62" s="90"/>
    </row>
    <row r="63" spans="1:11" ht="15.75" x14ac:dyDescent="0.25">
      <c r="A63" s="89"/>
      <c r="B63" s="85" t="s">
        <v>25</v>
      </c>
      <c r="C63" s="86">
        <v>75571</v>
      </c>
      <c r="D63" s="156">
        <v>10</v>
      </c>
      <c r="E63" s="258">
        <f t="shared" si="6"/>
        <v>98541.27</v>
      </c>
      <c r="F63" s="152">
        <f t="shared" si="6"/>
        <v>20000</v>
      </c>
      <c r="G63" s="256">
        <f t="shared" si="7"/>
        <v>7000</v>
      </c>
      <c r="H63" s="256">
        <f t="shared" si="5"/>
        <v>0</v>
      </c>
      <c r="I63" s="256">
        <f t="shared" si="5"/>
        <v>0</v>
      </c>
      <c r="J63" s="152">
        <f t="shared" si="8"/>
        <v>125541.27</v>
      </c>
      <c r="K63" s="90"/>
    </row>
    <row r="64" spans="1:11" ht="15.75" x14ac:dyDescent="0.25">
      <c r="A64" s="89"/>
      <c r="B64" s="85" t="s">
        <v>26</v>
      </c>
      <c r="C64" s="86">
        <v>75572</v>
      </c>
      <c r="D64" s="156">
        <v>8</v>
      </c>
      <c r="E64" s="258">
        <f t="shared" si="6"/>
        <v>100000</v>
      </c>
      <c r="F64" s="152">
        <f t="shared" si="6"/>
        <v>75000</v>
      </c>
      <c r="G64" s="256">
        <f t="shared" si="7"/>
        <v>10000</v>
      </c>
      <c r="H64" s="256">
        <f t="shared" si="5"/>
        <v>0</v>
      </c>
      <c r="I64" s="256">
        <f t="shared" si="5"/>
        <v>15000</v>
      </c>
      <c r="J64" s="152">
        <f t="shared" si="8"/>
        <v>200000</v>
      </c>
      <c r="K64" s="90"/>
    </row>
    <row r="65" spans="1:42" ht="15.75" x14ac:dyDescent="0.25">
      <c r="A65" s="89"/>
      <c r="B65" s="85" t="s">
        <v>27</v>
      </c>
      <c r="C65" s="86">
        <v>85015</v>
      </c>
      <c r="D65" s="156">
        <v>17</v>
      </c>
      <c r="E65" s="258">
        <f t="shared" si="6"/>
        <v>163346.54</v>
      </c>
      <c r="F65" s="152">
        <f t="shared" si="6"/>
        <v>18000</v>
      </c>
      <c r="G65" s="256">
        <f t="shared" si="7"/>
        <v>0</v>
      </c>
      <c r="H65" s="152">
        <v>100000</v>
      </c>
      <c r="I65" s="256">
        <f t="shared" si="5"/>
        <v>0</v>
      </c>
      <c r="J65" s="152">
        <f t="shared" si="8"/>
        <v>281346.54000000004</v>
      </c>
      <c r="K65" s="90"/>
    </row>
    <row r="66" spans="1:42" ht="15.75" x14ac:dyDescent="0.25">
      <c r="A66" s="89"/>
      <c r="B66" s="85" t="s">
        <v>28</v>
      </c>
      <c r="C66" s="86">
        <v>92075</v>
      </c>
      <c r="D66" s="156">
        <v>7</v>
      </c>
      <c r="E66" s="258">
        <f>E22+E44</f>
        <v>72460.91</v>
      </c>
      <c r="F66" s="154">
        <f t="shared" si="6"/>
        <v>35000</v>
      </c>
      <c r="G66" s="256">
        <f t="shared" si="7"/>
        <v>0</v>
      </c>
      <c r="H66" s="256">
        <f t="shared" si="5"/>
        <v>0</v>
      </c>
      <c r="I66" s="256">
        <f t="shared" si="5"/>
        <v>0</v>
      </c>
      <c r="J66" s="154">
        <f t="shared" si="8"/>
        <v>107460.91</v>
      </c>
      <c r="K66" s="90"/>
    </row>
    <row r="67" spans="1:42" ht="16.5" thickBot="1" x14ac:dyDescent="0.3">
      <c r="A67" s="89"/>
      <c r="B67" s="85" t="s">
        <v>33</v>
      </c>
      <c r="C67" s="86" t="s">
        <v>30</v>
      </c>
      <c r="D67" s="156">
        <v>567</v>
      </c>
      <c r="E67" s="260">
        <f t="shared" si="6"/>
        <v>5087598.13</v>
      </c>
      <c r="F67" s="87">
        <f t="shared" si="6"/>
        <v>156950</v>
      </c>
      <c r="G67" s="256">
        <f t="shared" si="7"/>
        <v>40000</v>
      </c>
      <c r="H67" s="256">
        <f t="shared" si="5"/>
        <v>0</v>
      </c>
      <c r="I67" s="256">
        <f t="shared" si="5"/>
        <v>100000</v>
      </c>
      <c r="J67" s="88">
        <v>4825714</v>
      </c>
      <c r="K67" s="271"/>
      <c r="L67" s="272"/>
      <c r="M67" s="146"/>
      <c r="N67" s="146"/>
      <c r="O67" s="146"/>
      <c r="P67" s="146"/>
      <c r="Q67" s="146"/>
      <c r="R67" s="146"/>
      <c r="S67" s="147"/>
      <c r="T67" s="147"/>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row>
    <row r="68" spans="1:42" s="151" customFormat="1" ht="24.75" customHeight="1" thickBot="1" x14ac:dyDescent="0.3">
      <c r="A68" s="148" t="s">
        <v>34</v>
      </c>
      <c r="B68" s="149"/>
      <c r="C68" s="150"/>
      <c r="D68" s="184">
        <f t="shared" ref="D68" si="9">SUM(D48:D67)</f>
        <v>898</v>
      </c>
      <c r="E68" s="185">
        <f>E48+E49+E50+E51+E52+E53+E54+E55+E56+E57+E58+E59+E60+E61+E62+E63+E64+E65+E66+E67</f>
        <v>8487789</v>
      </c>
      <c r="F68" s="185">
        <f>F48+F49+F50+F51+F52+F53+F54+F55+F56+F57+F58+F59+F60+F61+F62+F63+F64+F65+F66+F67</f>
        <v>2336526</v>
      </c>
      <c r="G68" s="185">
        <f>G48+G49+G50+G51+G52+G53+G54+G55+G56+G57+G58+G59+G60+G61+G62+G63+G64+G65+G66+G67</f>
        <v>300000</v>
      </c>
      <c r="H68" s="185">
        <f>H48+H49+H50+H51+H52+H53+H54+H55+H56+H57+H58+H59+H60+H61+H62+H63+H64+H65+H66+H67</f>
        <v>350000</v>
      </c>
      <c r="I68" s="185">
        <f>I48+I49+I50+I51+I52+I53+I54+I55+I56+I57+I58+I59+I60+I61+I62+I63+I64+I65+I66+I67</f>
        <v>2939657</v>
      </c>
      <c r="J68" s="186">
        <f>E68+F68+G68+H68+I68</f>
        <v>14413972</v>
      </c>
      <c r="K68" s="180"/>
      <c r="L68" s="270"/>
      <c r="M68" s="146"/>
      <c r="N68" s="146"/>
      <c r="O68" s="146"/>
      <c r="P68" s="146"/>
      <c r="Q68" s="146"/>
      <c r="R68" s="146"/>
      <c r="S68" s="147"/>
      <c r="T68" s="147"/>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row>
    <row r="69" spans="1:42" x14ac:dyDescent="0.25">
      <c r="E69" s="35"/>
      <c r="F69" s="36"/>
      <c r="G69" s="37"/>
      <c r="H69" s="35"/>
      <c r="I69" s="35"/>
      <c r="J69" s="35"/>
    </row>
    <row r="70" spans="1:42" x14ac:dyDescent="0.25">
      <c r="D70" s="188"/>
      <c r="E70" s="193"/>
      <c r="F70" s="190"/>
      <c r="G70" s="193"/>
      <c r="H70" s="193"/>
      <c r="I70" s="193"/>
      <c r="J70" s="193"/>
    </row>
    <row r="71" spans="1:42" x14ac:dyDescent="0.25">
      <c r="B71" s="47"/>
      <c r="C71" s="47"/>
      <c r="E71" s="1"/>
      <c r="F71" s="1"/>
      <c r="G71" s="1"/>
      <c r="H71" s="1"/>
      <c r="I71" s="1"/>
      <c r="J71" s="3"/>
      <c r="K71" s="3"/>
      <c r="L71" s="1"/>
      <c r="S71" s="1"/>
      <c r="T71" s="1"/>
    </row>
    <row r="72" spans="1:42" ht="15.75" x14ac:dyDescent="0.25">
      <c r="B72" s="47"/>
      <c r="C72" s="47"/>
      <c r="E72" s="75"/>
      <c r="F72" s="199"/>
      <c r="G72" s="199"/>
      <c r="H72" s="199"/>
      <c r="I72" s="199"/>
      <c r="J72" s="245"/>
      <c r="K72" s="3"/>
      <c r="L72" s="1"/>
      <c r="S72" s="1"/>
      <c r="T72" s="1"/>
    </row>
    <row r="73" spans="1:42" x14ac:dyDescent="0.25">
      <c r="B73" s="47"/>
      <c r="C73" s="47"/>
      <c r="E73" s="1"/>
      <c r="F73" s="1"/>
      <c r="G73" s="1"/>
      <c r="H73" s="1"/>
      <c r="I73" s="1"/>
      <c r="J73" s="3"/>
      <c r="K73" s="3"/>
      <c r="L73" s="1"/>
      <c r="S73" s="1"/>
      <c r="T73" s="1"/>
    </row>
    <row r="74" spans="1:42" x14ac:dyDescent="0.25">
      <c r="B74" s="47"/>
      <c r="C74" s="47"/>
      <c r="E74" s="1"/>
      <c r="F74" s="1"/>
      <c r="G74" s="1"/>
      <c r="H74" s="1"/>
      <c r="I74" s="1"/>
      <c r="J74" s="3"/>
      <c r="K74" s="3"/>
      <c r="L74" s="1"/>
      <c r="S74" s="1"/>
      <c r="T74" s="1"/>
    </row>
    <row r="75" spans="1:42" x14ac:dyDescent="0.25">
      <c r="B75" s="47"/>
      <c r="C75" s="47"/>
      <c r="E75" s="1"/>
      <c r="F75" s="1"/>
      <c r="G75" s="1"/>
      <c r="H75" s="1"/>
      <c r="I75" s="3"/>
      <c r="J75" s="3"/>
      <c r="K75" s="1"/>
      <c r="L75" s="1"/>
      <c r="S75" s="1"/>
      <c r="T75" s="1"/>
    </row>
    <row r="76" spans="1:42" x14ac:dyDescent="0.25">
      <c r="B76" s="47"/>
      <c r="C76" s="47"/>
      <c r="E76" s="1"/>
      <c r="F76" s="1"/>
      <c r="G76" s="1"/>
      <c r="H76" s="1"/>
      <c r="I76" s="3"/>
      <c r="J76" s="3"/>
      <c r="K76" s="1"/>
      <c r="L76" s="1"/>
      <c r="S76" s="1"/>
      <c r="T76" s="1"/>
    </row>
    <row r="77" spans="1:42" x14ac:dyDescent="0.25">
      <c r="B77" s="47"/>
      <c r="C77" s="47"/>
      <c r="E77" s="1"/>
      <c r="F77" s="1"/>
      <c r="G77" s="1"/>
      <c r="H77" s="1"/>
      <c r="I77" s="3"/>
      <c r="J77" s="3"/>
      <c r="K77" s="1"/>
      <c r="L77" s="1"/>
      <c r="S77" s="1"/>
      <c r="T77" s="1"/>
    </row>
    <row r="78" spans="1:42" x14ac:dyDescent="0.25">
      <c r="B78" s="47"/>
      <c r="C78" s="47"/>
      <c r="E78" s="1"/>
      <c r="F78" s="1"/>
      <c r="G78" s="1"/>
      <c r="H78" s="1"/>
      <c r="I78" s="3"/>
      <c r="J78" s="3"/>
      <c r="K78" s="1"/>
      <c r="L78" s="1"/>
      <c r="S78" s="1"/>
      <c r="T78" s="1"/>
    </row>
    <row r="79" spans="1:42" x14ac:dyDescent="0.25">
      <c r="B79" s="47"/>
      <c r="C79" s="47"/>
      <c r="E79" s="1"/>
      <c r="F79" s="1"/>
      <c r="G79" s="1"/>
      <c r="H79" s="1"/>
      <c r="I79" s="3"/>
      <c r="J79" s="3"/>
      <c r="K79" s="1"/>
      <c r="L79" s="1"/>
      <c r="S79" s="1"/>
      <c r="T79" s="1"/>
    </row>
    <row r="80" spans="1:42" x14ac:dyDescent="0.25">
      <c r="B80" s="47"/>
      <c r="C80" s="47"/>
      <c r="E80" s="1"/>
      <c r="F80" s="1"/>
      <c r="G80" s="1"/>
      <c r="H80" s="1"/>
      <c r="I80" s="3"/>
      <c r="J80" s="3"/>
      <c r="K80" s="1"/>
      <c r="L80" s="1"/>
      <c r="S80" s="1"/>
      <c r="T80" s="1"/>
    </row>
    <row r="81" spans="2:20" x14ac:dyDescent="0.25">
      <c r="B81" s="47"/>
      <c r="C81" s="47"/>
      <c r="E81" s="1"/>
      <c r="F81" s="1"/>
      <c r="G81" s="1"/>
      <c r="H81" s="1"/>
      <c r="I81" s="3"/>
      <c r="J81" s="3"/>
      <c r="K81" s="1"/>
      <c r="L81" s="1"/>
      <c r="S81" s="1"/>
      <c r="T81" s="1"/>
    </row>
    <row r="82" spans="2:20" x14ac:dyDescent="0.25">
      <c r="B82" s="47"/>
      <c r="C82" s="47"/>
      <c r="E82" s="1"/>
      <c r="F82" s="1"/>
      <c r="G82" s="1"/>
      <c r="H82" s="1"/>
      <c r="I82" s="3"/>
      <c r="J82" s="3"/>
      <c r="K82" s="1"/>
      <c r="L82" s="1"/>
      <c r="S82" s="1"/>
      <c r="T82" s="1"/>
    </row>
    <row r="83" spans="2:20" x14ac:dyDescent="0.25">
      <c r="F83" s="38"/>
      <c r="G83" s="2"/>
      <c r="R83" s="3"/>
      <c r="T83" s="1"/>
    </row>
    <row r="84" spans="2:20" x14ac:dyDescent="0.25">
      <c r="F84" s="38"/>
      <c r="G84" s="2"/>
      <c r="R84" s="3"/>
      <c r="T84" s="1"/>
    </row>
    <row r="85" spans="2:20" x14ac:dyDescent="0.25">
      <c r="F85" s="38"/>
      <c r="G85" s="2"/>
      <c r="R85" s="3"/>
      <c r="T85" s="1"/>
    </row>
    <row r="86" spans="2:20" x14ac:dyDescent="0.25">
      <c r="F86" s="38"/>
      <c r="G86" s="2"/>
      <c r="R86" s="3"/>
      <c r="T86" s="1"/>
    </row>
    <row r="87" spans="2:20" x14ac:dyDescent="0.25">
      <c r="F87" s="38"/>
      <c r="G87" s="2"/>
      <c r="R87" s="3"/>
      <c r="T87" s="1"/>
    </row>
    <row r="88" spans="2:20" x14ac:dyDescent="0.25">
      <c r="F88" s="38"/>
      <c r="G88" s="2"/>
      <c r="R88" s="3"/>
      <c r="T88" s="1"/>
    </row>
    <row r="89" spans="2:20" x14ac:dyDescent="0.25">
      <c r="F89" s="38"/>
      <c r="G89" s="2"/>
      <c r="R89" s="3"/>
      <c r="T89" s="1"/>
    </row>
    <row r="90" spans="2:20" x14ac:dyDescent="0.25">
      <c r="F90" s="38"/>
      <c r="G90" s="2"/>
      <c r="R90" s="3"/>
      <c r="T90" s="1"/>
    </row>
    <row r="91" spans="2:20" x14ac:dyDescent="0.25">
      <c r="F91" s="38"/>
      <c r="G91" s="2"/>
      <c r="R91" s="3"/>
      <c r="T91" s="1"/>
    </row>
    <row r="92" spans="2:20" x14ac:dyDescent="0.25">
      <c r="F92" s="38"/>
      <c r="G92" s="2"/>
      <c r="R92" s="3"/>
      <c r="T92" s="1"/>
    </row>
    <row r="93" spans="2:20" x14ac:dyDescent="0.25">
      <c r="F93" s="38"/>
      <c r="G93" s="2"/>
      <c r="R93" s="3"/>
      <c r="T93" s="1"/>
    </row>
    <row r="94" spans="2:20" x14ac:dyDescent="0.25">
      <c r="F94" s="38"/>
      <c r="G94" s="2"/>
      <c r="R94" s="3"/>
      <c r="T94" s="1"/>
    </row>
    <row r="95" spans="2:20" x14ac:dyDescent="0.25">
      <c r="R95" s="3"/>
      <c r="T95" s="1"/>
    </row>
  </sheetData>
  <mergeCells count="1">
    <mergeCell ref="E2:J2"/>
  </mergeCells>
  <pageMargins left="0.25" right="0.25"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workbookViewId="0">
      <selection activeCell="D10" sqref="D10"/>
    </sheetView>
  </sheetViews>
  <sheetFormatPr defaultColWidth="9.140625" defaultRowHeight="15" x14ac:dyDescent="0.25"/>
  <cols>
    <col min="1" max="1" width="6.140625" style="1" customWidth="1"/>
    <col min="2" max="2" width="28.85546875" style="1" customWidth="1"/>
    <col min="3" max="3" width="10.42578125" style="41" customWidth="1"/>
    <col min="4" max="4" width="8.140625" style="1" customWidth="1"/>
    <col min="5" max="5" width="14.42578125" style="2" customWidth="1"/>
    <col min="6" max="6" width="14.7109375" style="30" customWidth="1"/>
    <col min="7" max="7" width="14" style="38" customWidth="1"/>
    <col min="8" max="8" width="14" style="2" customWidth="1"/>
    <col min="9" max="9" width="14.140625" style="2" customWidth="1"/>
    <col min="10" max="10" width="15.5703125" style="2" customWidth="1"/>
    <col min="11" max="11" width="15.85546875" style="47" customWidth="1"/>
    <col min="12" max="12" width="16.28515625" style="47" customWidth="1"/>
    <col min="13" max="18" width="9.140625" style="1"/>
    <col min="19" max="20" width="9.140625" style="3"/>
    <col min="21" max="16384" width="9.140625" style="1"/>
  </cols>
  <sheetData>
    <row r="1" spans="1:12" ht="24" customHeight="1" thickBot="1" x14ac:dyDescent="0.3">
      <c r="A1" s="44" t="s">
        <v>2</v>
      </c>
      <c r="B1" s="43"/>
      <c r="C1" s="44"/>
      <c r="D1" s="45"/>
      <c r="E1" s="46"/>
      <c r="F1" s="46"/>
      <c r="G1" s="46"/>
      <c r="H1" s="46"/>
      <c r="I1" s="30"/>
      <c r="J1" s="30"/>
      <c r="K1" s="90"/>
    </row>
    <row r="2" spans="1:12" ht="24" customHeight="1" thickBot="1" x14ac:dyDescent="0.3">
      <c r="A2" s="66"/>
      <c r="B2" s="67"/>
      <c r="C2" s="68"/>
      <c r="D2" s="69"/>
      <c r="E2" s="334" t="s">
        <v>180</v>
      </c>
      <c r="F2" s="334"/>
      <c r="G2" s="334"/>
      <c r="H2" s="334"/>
      <c r="I2" s="334"/>
      <c r="J2" s="335"/>
      <c r="K2" s="90"/>
    </row>
    <row r="3" spans="1:12" ht="60" customHeight="1" thickBot="1" x14ac:dyDescent="0.3">
      <c r="A3" s="54" t="s">
        <v>3</v>
      </c>
      <c r="B3" s="55" t="s">
        <v>4</v>
      </c>
      <c r="C3" s="56" t="s">
        <v>5</v>
      </c>
      <c r="D3" s="57" t="s">
        <v>6</v>
      </c>
      <c r="E3" s="58" t="s">
        <v>42</v>
      </c>
      <c r="F3" s="58" t="s">
        <v>7</v>
      </c>
      <c r="G3" s="58" t="s">
        <v>8</v>
      </c>
      <c r="H3" s="58" t="s">
        <v>9</v>
      </c>
      <c r="I3" s="58" t="s">
        <v>10</v>
      </c>
      <c r="J3" s="59" t="s">
        <v>179</v>
      </c>
      <c r="K3" s="90"/>
    </row>
    <row r="4" spans="1:12" ht="15.75" x14ac:dyDescent="0.25">
      <c r="A4" s="51" t="s">
        <v>11</v>
      </c>
      <c r="B4" s="52" t="s">
        <v>12</v>
      </c>
      <c r="C4" s="53">
        <v>16015</v>
      </c>
      <c r="D4" s="268">
        <v>18</v>
      </c>
      <c r="E4" s="263">
        <v>205398.3</v>
      </c>
      <c r="F4" s="152">
        <v>456763</v>
      </c>
      <c r="G4" s="87">
        <v>0</v>
      </c>
      <c r="H4" s="152">
        <v>120000</v>
      </c>
      <c r="I4" s="87">
        <v>0</v>
      </c>
      <c r="J4" s="262">
        <f t="shared" ref="J4:J22" si="0">SUM(E4+F4+G4+H4+I4)</f>
        <v>782161.3</v>
      </c>
      <c r="K4" s="91"/>
      <c r="L4" s="270"/>
    </row>
    <row r="5" spans="1:12" ht="15.75" x14ac:dyDescent="0.25">
      <c r="A5" s="49"/>
      <c r="B5" s="31" t="s">
        <v>13</v>
      </c>
      <c r="C5" s="39">
        <v>16315</v>
      </c>
      <c r="D5" s="74">
        <v>23</v>
      </c>
      <c r="E5" s="266">
        <v>203992.31</v>
      </c>
      <c r="F5" s="152">
        <v>120000</v>
      </c>
      <c r="G5" s="87">
        <v>0</v>
      </c>
      <c r="H5" s="87">
        <v>0</v>
      </c>
      <c r="I5" s="87">
        <v>0</v>
      </c>
      <c r="J5" s="88">
        <f t="shared" si="0"/>
        <v>323992.31</v>
      </c>
      <c r="K5" s="90"/>
    </row>
    <row r="6" spans="1:12" ht="15.75" x14ac:dyDescent="0.25">
      <c r="A6" s="49"/>
      <c r="B6" s="31" t="s">
        <v>14</v>
      </c>
      <c r="C6" s="39">
        <v>16629</v>
      </c>
      <c r="D6" s="74">
        <v>7</v>
      </c>
      <c r="E6" s="266">
        <v>75360.63</v>
      </c>
      <c r="F6" s="152">
        <v>12000</v>
      </c>
      <c r="G6" s="87">
        <v>0</v>
      </c>
      <c r="H6" s="87">
        <v>0</v>
      </c>
      <c r="I6" s="87">
        <v>0</v>
      </c>
      <c r="J6" s="88">
        <f t="shared" si="0"/>
        <v>87360.63</v>
      </c>
      <c r="K6" s="90"/>
    </row>
    <row r="7" spans="1:12" ht="15.75" x14ac:dyDescent="0.25">
      <c r="A7" s="49"/>
      <c r="B7" s="31" t="s">
        <v>0</v>
      </c>
      <c r="C7" s="39">
        <v>16775</v>
      </c>
      <c r="D7" s="74">
        <v>4</v>
      </c>
      <c r="E7" s="266">
        <v>40052.07</v>
      </c>
      <c r="F7" s="152">
        <v>1000</v>
      </c>
      <c r="G7" s="87">
        <v>0</v>
      </c>
      <c r="H7" s="87">
        <v>0</v>
      </c>
      <c r="I7" s="87">
        <v>0</v>
      </c>
      <c r="J7" s="88">
        <f t="shared" si="0"/>
        <v>41052.07</v>
      </c>
      <c r="K7" s="90"/>
    </row>
    <row r="8" spans="1:12" ht="15.75" x14ac:dyDescent="0.25">
      <c r="A8" s="49"/>
      <c r="B8" s="31" t="s">
        <v>15</v>
      </c>
      <c r="C8" s="39">
        <v>16915</v>
      </c>
      <c r="D8" s="74">
        <v>21</v>
      </c>
      <c r="E8" s="266">
        <v>244527.19</v>
      </c>
      <c r="F8" s="152">
        <v>14000</v>
      </c>
      <c r="G8" s="87">
        <v>0</v>
      </c>
      <c r="H8" s="87">
        <v>0</v>
      </c>
      <c r="I8" s="87">
        <v>0</v>
      </c>
      <c r="J8" s="88">
        <f t="shared" si="0"/>
        <v>258527.19</v>
      </c>
      <c r="K8" s="90"/>
    </row>
    <row r="9" spans="1:12" ht="15.75" x14ac:dyDescent="0.25">
      <c r="A9" s="49"/>
      <c r="B9" s="31" t="s">
        <v>16</v>
      </c>
      <c r="C9" s="39">
        <v>17515</v>
      </c>
      <c r="D9" s="74">
        <v>19</v>
      </c>
      <c r="E9" s="266">
        <v>182815.62</v>
      </c>
      <c r="F9" s="152">
        <v>322759</v>
      </c>
      <c r="G9" s="87">
        <v>0</v>
      </c>
      <c r="H9" s="152">
        <v>110000</v>
      </c>
      <c r="I9" s="87">
        <v>0</v>
      </c>
      <c r="J9" s="88">
        <f t="shared" si="0"/>
        <v>615574.62</v>
      </c>
      <c r="K9" s="90"/>
    </row>
    <row r="10" spans="1:12" ht="15.75" x14ac:dyDescent="0.25">
      <c r="A10" s="49"/>
      <c r="B10" s="31" t="s">
        <v>17</v>
      </c>
      <c r="C10" s="39">
        <v>18015</v>
      </c>
      <c r="D10" s="74">
        <v>10</v>
      </c>
      <c r="E10" s="266">
        <v>103435.17</v>
      </c>
      <c r="F10" s="152">
        <v>422578</v>
      </c>
      <c r="G10" s="152">
        <v>704500</v>
      </c>
      <c r="H10" s="87">
        <v>0</v>
      </c>
      <c r="I10" s="152">
        <v>2290239</v>
      </c>
      <c r="J10" s="88">
        <f t="shared" si="0"/>
        <v>3520752.17</v>
      </c>
      <c r="K10" s="92"/>
    </row>
    <row r="11" spans="1:12" ht="15.75" x14ac:dyDescent="0.25">
      <c r="A11" s="49"/>
      <c r="B11" s="31" t="s">
        <v>18</v>
      </c>
      <c r="C11" s="39">
        <v>18275</v>
      </c>
      <c r="D11" s="74">
        <v>13</v>
      </c>
      <c r="E11" s="266">
        <v>146324.54999999999</v>
      </c>
      <c r="F11" s="152">
        <v>13000</v>
      </c>
      <c r="G11" s="87">
        <v>0</v>
      </c>
      <c r="H11" s="87">
        <v>0</v>
      </c>
      <c r="I11" s="87">
        <v>0</v>
      </c>
      <c r="J11" s="88">
        <f t="shared" si="0"/>
        <v>159324.54999999999</v>
      </c>
      <c r="K11" s="90"/>
    </row>
    <row r="12" spans="1:12" ht="15.75" x14ac:dyDescent="0.25">
      <c r="A12" s="49"/>
      <c r="B12" s="31" t="s">
        <v>19</v>
      </c>
      <c r="C12" s="39">
        <v>19575</v>
      </c>
      <c r="D12" s="74">
        <v>4</v>
      </c>
      <c r="E12" s="266">
        <v>38588.53</v>
      </c>
      <c r="F12" s="152">
        <v>6000</v>
      </c>
      <c r="G12" s="87">
        <v>0</v>
      </c>
      <c r="H12" s="87">
        <v>0</v>
      </c>
      <c r="I12" s="87">
        <v>0</v>
      </c>
      <c r="J12" s="88">
        <f t="shared" si="0"/>
        <v>44588.53</v>
      </c>
      <c r="K12" s="90"/>
    </row>
    <row r="13" spans="1:12" ht="15.75" x14ac:dyDescent="0.25">
      <c r="A13" s="49"/>
      <c r="B13" s="31" t="s">
        <v>1</v>
      </c>
      <c r="C13" s="39">
        <v>47015</v>
      </c>
      <c r="D13" s="74">
        <v>17</v>
      </c>
      <c r="E13" s="266">
        <v>145024.73000000001</v>
      </c>
      <c r="F13" s="152">
        <v>13000</v>
      </c>
      <c r="G13" s="87">
        <v>0</v>
      </c>
      <c r="H13" s="87">
        <v>0</v>
      </c>
      <c r="I13" s="87">
        <v>0</v>
      </c>
      <c r="J13" s="88">
        <f t="shared" si="0"/>
        <v>158024.73000000001</v>
      </c>
      <c r="K13" s="90"/>
    </row>
    <row r="14" spans="1:12" ht="15.75" x14ac:dyDescent="0.25">
      <c r="A14" s="49"/>
      <c r="B14" s="31" t="s">
        <v>20</v>
      </c>
      <c r="C14" s="39">
        <v>48015</v>
      </c>
      <c r="D14" s="74">
        <v>7</v>
      </c>
      <c r="E14" s="266">
        <v>66688.009999999995</v>
      </c>
      <c r="F14" s="152">
        <v>13000</v>
      </c>
      <c r="G14" s="87">
        <v>0</v>
      </c>
      <c r="H14" s="87">
        <v>0</v>
      </c>
      <c r="I14" s="87">
        <v>0</v>
      </c>
      <c r="J14" s="88">
        <f>SUM(E14+F14+G14+H14+I14)</f>
        <v>79688.009999999995</v>
      </c>
      <c r="K14" s="90"/>
    </row>
    <row r="15" spans="1:12" ht="15.75" x14ac:dyDescent="0.25">
      <c r="A15" s="49"/>
      <c r="B15" s="31" t="s">
        <v>21</v>
      </c>
      <c r="C15" s="39">
        <v>65075</v>
      </c>
      <c r="D15" s="74">
        <v>6</v>
      </c>
      <c r="E15" s="266">
        <v>62885.25</v>
      </c>
      <c r="F15" s="153">
        <v>13000</v>
      </c>
      <c r="G15" s="87">
        <v>0</v>
      </c>
      <c r="H15" s="87">
        <v>0</v>
      </c>
      <c r="I15" s="87">
        <v>0</v>
      </c>
      <c r="J15" s="88">
        <f t="shared" si="0"/>
        <v>75885.25</v>
      </c>
      <c r="K15" s="90"/>
    </row>
    <row r="16" spans="1:12" ht="15.75" x14ac:dyDescent="0.25">
      <c r="A16" s="49"/>
      <c r="B16" s="31" t="s">
        <v>22</v>
      </c>
      <c r="C16" s="39">
        <v>66080</v>
      </c>
      <c r="D16" s="74">
        <v>8</v>
      </c>
      <c r="E16" s="266">
        <v>87723.68</v>
      </c>
      <c r="F16" s="152">
        <v>16000</v>
      </c>
      <c r="G16" s="87">
        <v>0</v>
      </c>
      <c r="H16" s="87">
        <v>0</v>
      </c>
      <c r="I16" s="87">
        <v>0</v>
      </c>
      <c r="J16" s="88">
        <f t="shared" si="0"/>
        <v>103723.68</v>
      </c>
      <c r="K16" s="90"/>
    </row>
    <row r="17" spans="1:15" ht="15.75" x14ac:dyDescent="0.25">
      <c r="A17" s="49"/>
      <c r="B17" s="31" t="s">
        <v>23</v>
      </c>
      <c r="C17" s="39">
        <v>73024</v>
      </c>
      <c r="D17" s="74">
        <v>2</v>
      </c>
      <c r="E17" s="266">
        <v>21145.16</v>
      </c>
      <c r="F17" s="152">
        <v>7000</v>
      </c>
      <c r="G17" s="87">
        <v>0</v>
      </c>
      <c r="H17" s="87">
        <v>0</v>
      </c>
      <c r="I17" s="87">
        <v>0</v>
      </c>
      <c r="J17" s="88">
        <f t="shared" si="0"/>
        <v>28145.16</v>
      </c>
      <c r="K17" s="90"/>
    </row>
    <row r="18" spans="1:15" ht="15.75" x14ac:dyDescent="0.25">
      <c r="A18" s="49"/>
      <c r="B18" s="31" t="s">
        <v>24</v>
      </c>
      <c r="C18" s="39">
        <v>73900</v>
      </c>
      <c r="D18" s="269">
        <v>130</v>
      </c>
      <c r="E18" s="259">
        <v>1399000</v>
      </c>
      <c r="F18" s="259">
        <v>279404</v>
      </c>
      <c r="G18" s="152">
        <v>47000</v>
      </c>
      <c r="H18" s="87">
        <v>0</v>
      </c>
      <c r="I18" s="152">
        <v>70000</v>
      </c>
      <c r="J18" s="88">
        <f>SUM(E18+F18+G18+H18+I18)</f>
        <v>1795404</v>
      </c>
      <c r="K18" s="91"/>
      <c r="L18" s="270"/>
      <c r="M18" s="32"/>
      <c r="O18" s="3"/>
    </row>
    <row r="19" spans="1:15" ht="15.75" x14ac:dyDescent="0.25">
      <c r="A19" s="49"/>
      <c r="B19" s="31" t="s">
        <v>25</v>
      </c>
      <c r="C19" s="39">
        <v>75571</v>
      </c>
      <c r="D19" s="269">
        <v>10</v>
      </c>
      <c r="E19" s="266">
        <v>98859.64</v>
      </c>
      <c r="F19" s="152">
        <v>20000</v>
      </c>
      <c r="G19" s="152">
        <v>7000</v>
      </c>
      <c r="H19" s="87">
        <v>0</v>
      </c>
      <c r="I19" s="87">
        <v>0</v>
      </c>
      <c r="J19" s="88">
        <f t="shared" si="0"/>
        <v>125859.64</v>
      </c>
      <c r="K19" s="92"/>
      <c r="O19" s="3"/>
    </row>
    <row r="20" spans="1:15" ht="15.75" x14ac:dyDescent="0.25">
      <c r="A20" s="49"/>
      <c r="B20" s="31" t="s">
        <v>26</v>
      </c>
      <c r="C20" s="39">
        <v>75572</v>
      </c>
      <c r="D20" s="269">
        <v>8</v>
      </c>
      <c r="E20" s="266">
        <v>100000</v>
      </c>
      <c r="F20" s="152">
        <v>75000</v>
      </c>
      <c r="G20" s="152">
        <v>10000</v>
      </c>
      <c r="H20" s="87">
        <v>0</v>
      </c>
      <c r="I20" s="152">
        <v>15000</v>
      </c>
      <c r="J20" s="88">
        <f t="shared" si="0"/>
        <v>200000</v>
      </c>
      <c r="K20" s="91"/>
      <c r="L20" s="270"/>
      <c r="O20" s="2"/>
    </row>
    <row r="21" spans="1:15" ht="15.75" x14ac:dyDescent="0.25">
      <c r="A21" s="49"/>
      <c r="B21" s="31" t="s">
        <v>27</v>
      </c>
      <c r="C21" s="39">
        <v>85015</v>
      </c>
      <c r="D21" s="269">
        <v>17</v>
      </c>
      <c r="E21" s="266">
        <v>163765.46</v>
      </c>
      <c r="F21" s="152">
        <v>18000</v>
      </c>
      <c r="G21" s="87">
        <v>0</v>
      </c>
      <c r="H21" s="152">
        <v>100000</v>
      </c>
      <c r="I21" s="87">
        <v>0</v>
      </c>
      <c r="J21" s="88">
        <f>SUM(E21+F21+G21+H21+I21)</f>
        <v>281765.45999999996</v>
      </c>
      <c r="K21" s="90"/>
    </row>
    <row r="22" spans="1:15" ht="15.75" x14ac:dyDescent="0.25">
      <c r="A22" s="49"/>
      <c r="B22" s="31" t="s">
        <v>28</v>
      </c>
      <c r="C22" s="39">
        <v>92075</v>
      </c>
      <c r="D22" s="269">
        <v>7</v>
      </c>
      <c r="E22" s="266">
        <v>72684.2</v>
      </c>
      <c r="F22" s="154">
        <v>25000</v>
      </c>
      <c r="G22" s="87">
        <v>0</v>
      </c>
      <c r="H22" s="87">
        <v>0</v>
      </c>
      <c r="I22" s="87">
        <v>0</v>
      </c>
      <c r="J22" s="88">
        <f t="shared" si="0"/>
        <v>97684.2</v>
      </c>
      <c r="K22" s="90"/>
    </row>
    <row r="23" spans="1:15" ht="15.75" x14ac:dyDescent="0.25">
      <c r="A23" s="49"/>
      <c r="B23" s="31" t="s">
        <v>29</v>
      </c>
      <c r="C23" s="39" t="s">
        <v>30</v>
      </c>
      <c r="D23" s="156">
        <v>567</v>
      </c>
      <c r="E23" s="258">
        <v>5071956.5</v>
      </c>
      <c r="F23" s="87">
        <v>156950</v>
      </c>
      <c r="G23" s="87">
        <v>31500</v>
      </c>
      <c r="H23" s="87">
        <v>0</v>
      </c>
      <c r="I23" s="87">
        <v>34216</v>
      </c>
      <c r="J23" s="88">
        <f>SUM(E23+F23+G23+H23+I23)</f>
        <v>5294622.5</v>
      </c>
      <c r="K23" s="91"/>
      <c r="L23" s="270"/>
      <c r="N23" s="3"/>
    </row>
    <row r="24" spans="1:15" ht="24" customHeight="1" x14ac:dyDescent="0.25">
      <c r="A24" s="50"/>
      <c r="B24" s="34" t="s">
        <v>31</v>
      </c>
      <c r="C24" s="40"/>
      <c r="D24" s="96">
        <f t="shared" ref="D24:J24" si="1">SUM(D4:D23)</f>
        <v>898</v>
      </c>
      <c r="E24" s="97">
        <f>E4+E5+E6+E7+E8+E9+E10+E11+E12+E13+E14+E15+E16+E17+E18+E19+E20+E21+E22+E23</f>
        <v>8530227</v>
      </c>
      <c r="F24" s="97">
        <f>F4+F5+F6+F7+F8+F9+F10+F11+F12+F13+F14+F15+F16+F17+F18+F19+F20+F21+F22+F23</f>
        <v>2004454</v>
      </c>
      <c r="G24" s="97">
        <f t="shared" si="1"/>
        <v>800000</v>
      </c>
      <c r="H24" s="97">
        <f t="shared" si="1"/>
        <v>330000</v>
      </c>
      <c r="I24" s="97">
        <f>I10+I18+I20+I23</f>
        <v>2409455</v>
      </c>
      <c r="J24" s="98">
        <f t="shared" si="1"/>
        <v>14074136</v>
      </c>
      <c r="K24" s="91"/>
      <c r="L24" s="48"/>
    </row>
    <row r="25" spans="1:15" ht="14.45" customHeight="1" x14ac:dyDescent="0.25">
      <c r="A25" s="126"/>
      <c r="B25" s="127"/>
      <c r="C25" s="128"/>
      <c r="D25" s="135"/>
      <c r="E25" s="136"/>
      <c r="F25" s="136"/>
      <c r="G25" s="136"/>
      <c r="H25" s="136"/>
      <c r="I25" s="136"/>
      <c r="J25" s="137"/>
      <c r="K25" s="139"/>
      <c r="L25" s="145"/>
    </row>
    <row r="26" spans="1:15" ht="15.75" x14ac:dyDescent="0.25">
      <c r="A26" s="49" t="s">
        <v>11</v>
      </c>
      <c r="B26" s="31" t="s">
        <v>12</v>
      </c>
      <c r="C26" s="39">
        <v>16015</v>
      </c>
      <c r="D26" s="268">
        <v>18</v>
      </c>
      <c r="E26" s="87">
        <v>0</v>
      </c>
      <c r="F26" s="87">
        <v>80000</v>
      </c>
      <c r="G26" s="87">
        <v>0</v>
      </c>
      <c r="H26" s="87">
        <v>80000</v>
      </c>
      <c r="I26" s="87">
        <v>0</v>
      </c>
      <c r="J26" s="88">
        <f>SUM(E26+F26+G26+H26+I26)</f>
        <v>160000</v>
      </c>
      <c r="K26" s="90"/>
    </row>
    <row r="27" spans="1:15" ht="15.75" x14ac:dyDescent="0.25">
      <c r="A27" s="49"/>
      <c r="B27" s="31" t="s">
        <v>13</v>
      </c>
      <c r="C27" s="39">
        <v>16315</v>
      </c>
      <c r="D27" s="74">
        <v>23</v>
      </c>
      <c r="E27" s="87">
        <v>0</v>
      </c>
      <c r="F27" s="87">
        <v>70000</v>
      </c>
      <c r="G27" s="87">
        <v>0</v>
      </c>
      <c r="H27" s="87">
        <v>0</v>
      </c>
      <c r="I27" s="87">
        <v>0</v>
      </c>
      <c r="J27" s="88">
        <f t="shared" ref="J27:J45" si="2">SUM(E27+F27+G27+H27+I27)</f>
        <v>70000</v>
      </c>
      <c r="K27" s="90"/>
    </row>
    <row r="28" spans="1:15" ht="15.75" x14ac:dyDescent="0.25">
      <c r="A28" s="49"/>
      <c r="B28" s="31" t="s">
        <v>14</v>
      </c>
      <c r="C28" s="39">
        <v>16629</v>
      </c>
      <c r="D28" s="74">
        <v>7</v>
      </c>
      <c r="E28" s="87">
        <v>0</v>
      </c>
      <c r="F28" s="87">
        <v>0</v>
      </c>
      <c r="G28" s="87">
        <v>0</v>
      </c>
      <c r="H28" s="87">
        <v>0</v>
      </c>
      <c r="I28" s="87">
        <v>0</v>
      </c>
      <c r="J28" s="88">
        <f t="shared" si="2"/>
        <v>0</v>
      </c>
      <c r="K28" s="90"/>
      <c r="N28" s="3"/>
    </row>
    <row r="29" spans="1:15" ht="15.75" x14ac:dyDescent="0.25">
      <c r="A29" s="49"/>
      <c r="B29" s="31" t="s">
        <v>0</v>
      </c>
      <c r="C29" s="39">
        <v>16775</v>
      </c>
      <c r="D29" s="74">
        <v>4</v>
      </c>
      <c r="E29" s="87">
        <v>0</v>
      </c>
      <c r="F29" s="87">
        <v>0</v>
      </c>
      <c r="G29" s="87">
        <v>0</v>
      </c>
      <c r="H29" s="87">
        <v>0</v>
      </c>
      <c r="I29" s="87">
        <v>0</v>
      </c>
      <c r="J29" s="88">
        <f t="shared" si="2"/>
        <v>0</v>
      </c>
      <c r="K29" s="90"/>
      <c r="N29" s="3"/>
    </row>
    <row r="30" spans="1:15" ht="15.75" x14ac:dyDescent="0.25">
      <c r="A30" s="49"/>
      <c r="B30" s="31" t="s">
        <v>15</v>
      </c>
      <c r="C30" s="39">
        <v>16915</v>
      </c>
      <c r="D30" s="74">
        <v>21</v>
      </c>
      <c r="E30" s="87">
        <v>0</v>
      </c>
      <c r="F30" s="87">
        <v>0</v>
      </c>
      <c r="G30" s="87">
        <v>0</v>
      </c>
      <c r="H30" s="87">
        <v>0</v>
      </c>
      <c r="I30" s="87">
        <v>0</v>
      </c>
      <c r="J30" s="88">
        <f t="shared" si="2"/>
        <v>0</v>
      </c>
      <c r="K30" s="90"/>
      <c r="N30" s="3"/>
    </row>
    <row r="31" spans="1:15" ht="15.75" x14ac:dyDescent="0.25">
      <c r="A31" s="49"/>
      <c r="B31" s="31" t="s">
        <v>16</v>
      </c>
      <c r="C31" s="39">
        <v>17515</v>
      </c>
      <c r="D31" s="74">
        <v>19</v>
      </c>
      <c r="E31" s="87">
        <v>0</v>
      </c>
      <c r="F31" s="87">
        <v>90000</v>
      </c>
      <c r="G31" s="87">
        <v>0</v>
      </c>
      <c r="H31" s="87">
        <v>40000</v>
      </c>
      <c r="I31" s="87">
        <v>0</v>
      </c>
      <c r="J31" s="88">
        <f>SUM(E31+F31+G31+H31+I31)</f>
        <v>130000</v>
      </c>
      <c r="K31" s="90"/>
      <c r="N31" s="3"/>
    </row>
    <row r="32" spans="1:15" ht="15.75" x14ac:dyDescent="0.25">
      <c r="A32" s="49"/>
      <c r="B32" s="31" t="s">
        <v>17</v>
      </c>
      <c r="C32" s="39">
        <v>18015</v>
      </c>
      <c r="D32" s="74">
        <v>10</v>
      </c>
      <c r="E32" s="87">
        <v>0</v>
      </c>
      <c r="F32" s="87">
        <v>62026</v>
      </c>
      <c r="G32" s="87">
        <v>0</v>
      </c>
      <c r="H32" s="87">
        <v>0</v>
      </c>
      <c r="I32" s="87">
        <v>600000</v>
      </c>
      <c r="J32" s="88">
        <f>SUM(E32+F32+G32+H32+I32)</f>
        <v>662026</v>
      </c>
      <c r="K32" s="90"/>
      <c r="N32" s="3"/>
    </row>
    <row r="33" spans="1:14" ht="15.75" x14ac:dyDescent="0.25">
      <c r="A33" s="49"/>
      <c r="B33" s="31" t="s">
        <v>18</v>
      </c>
      <c r="C33" s="39">
        <v>18275</v>
      </c>
      <c r="D33" s="74">
        <v>13</v>
      </c>
      <c r="E33" s="87">
        <v>0</v>
      </c>
      <c r="F33" s="87">
        <v>0</v>
      </c>
      <c r="G33" s="87">
        <v>0</v>
      </c>
      <c r="H33" s="87">
        <v>0</v>
      </c>
      <c r="I33" s="87">
        <v>0</v>
      </c>
      <c r="J33" s="88">
        <f t="shared" si="2"/>
        <v>0</v>
      </c>
      <c r="K33" s="90"/>
      <c r="N33" s="3"/>
    </row>
    <row r="34" spans="1:14" ht="15.75" x14ac:dyDescent="0.25">
      <c r="A34" s="49"/>
      <c r="B34" s="31" t="s">
        <v>19</v>
      </c>
      <c r="C34" s="39">
        <v>19575</v>
      </c>
      <c r="D34" s="74">
        <v>4</v>
      </c>
      <c r="E34" s="87">
        <v>0</v>
      </c>
      <c r="F34" s="87">
        <v>0</v>
      </c>
      <c r="G34" s="87">
        <v>0</v>
      </c>
      <c r="H34" s="87">
        <v>0</v>
      </c>
      <c r="I34" s="87">
        <v>0</v>
      </c>
      <c r="J34" s="88">
        <f t="shared" si="2"/>
        <v>0</v>
      </c>
      <c r="K34" s="90"/>
      <c r="N34" s="3"/>
    </row>
    <row r="35" spans="1:14" ht="15.75" x14ac:dyDescent="0.25">
      <c r="A35" s="49"/>
      <c r="B35" s="31" t="s">
        <v>1</v>
      </c>
      <c r="C35" s="39">
        <v>47015</v>
      </c>
      <c r="D35" s="74">
        <v>17</v>
      </c>
      <c r="E35" s="87">
        <v>0</v>
      </c>
      <c r="F35" s="87">
        <v>0</v>
      </c>
      <c r="G35" s="87">
        <v>0</v>
      </c>
      <c r="H35" s="87">
        <v>0</v>
      </c>
      <c r="I35" s="87">
        <v>0</v>
      </c>
      <c r="J35" s="88">
        <f t="shared" si="2"/>
        <v>0</v>
      </c>
      <c r="K35" s="90"/>
    </row>
    <row r="36" spans="1:14" ht="15.75" x14ac:dyDescent="0.25">
      <c r="A36" s="49"/>
      <c r="B36" s="31" t="s">
        <v>20</v>
      </c>
      <c r="C36" s="39">
        <v>48015</v>
      </c>
      <c r="D36" s="74">
        <v>7</v>
      </c>
      <c r="E36" s="87">
        <v>0</v>
      </c>
      <c r="F36" s="87">
        <v>0</v>
      </c>
      <c r="G36" s="87">
        <v>0</v>
      </c>
      <c r="H36" s="87">
        <v>0</v>
      </c>
      <c r="I36" s="87">
        <v>0</v>
      </c>
      <c r="J36" s="88">
        <f t="shared" si="2"/>
        <v>0</v>
      </c>
      <c r="K36" s="90"/>
    </row>
    <row r="37" spans="1:14" ht="15.75" x14ac:dyDescent="0.25">
      <c r="A37" s="49"/>
      <c r="B37" s="31" t="s">
        <v>21</v>
      </c>
      <c r="C37" s="39">
        <v>65075</v>
      </c>
      <c r="D37" s="74">
        <v>6</v>
      </c>
      <c r="E37" s="87">
        <v>0</v>
      </c>
      <c r="F37" s="87">
        <v>0</v>
      </c>
      <c r="G37" s="87">
        <v>0</v>
      </c>
      <c r="H37" s="87">
        <v>0</v>
      </c>
      <c r="I37" s="87">
        <v>0</v>
      </c>
      <c r="J37" s="88">
        <f t="shared" si="2"/>
        <v>0</v>
      </c>
      <c r="K37" s="90"/>
    </row>
    <row r="38" spans="1:14" ht="15.75" x14ac:dyDescent="0.25">
      <c r="A38" s="49"/>
      <c r="B38" s="31" t="s">
        <v>22</v>
      </c>
      <c r="C38" s="39">
        <v>66080</v>
      </c>
      <c r="D38" s="74">
        <v>8</v>
      </c>
      <c r="E38" s="87">
        <v>0</v>
      </c>
      <c r="F38" s="87">
        <v>0</v>
      </c>
      <c r="G38" s="87">
        <v>0</v>
      </c>
      <c r="H38" s="87">
        <v>0</v>
      </c>
      <c r="I38" s="87">
        <v>0</v>
      </c>
      <c r="J38" s="88">
        <f t="shared" si="2"/>
        <v>0</v>
      </c>
      <c r="K38" s="90"/>
    </row>
    <row r="39" spans="1:14" ht="15.75" x14ac:dyDescent="0.25">
      <c r="A39" s="49"/>
      <c r="B39" s="31" t="s">
        <v>23</v>
      </c>
      <c r="C39" s="39">
        <v>73024</v>
      </c>
      <c r="D39" s="74">
        <v>2</v>
      </c>
      <c r="E39" s="87">
        <v>0</v>
      </c>
      <c r="F39" s="87">
        <v>0</v>
      </c>
      <c r="G39" s="87">
        <v>0</v>
      </c>
      <c r="H39" s="87">
        <v>0</v>
      </c>
      <c r="I39" s="87">
        <v>0</v>
      </c>
      <c r="J39" s="88">
        <f t="shared" si="2"/>
        <v>0</v>
      </c>
      <c r="K39" s="90"/>
    </row>
    <row r="40" spans="1:14" ht="15.75" x14ac:dyDescent="0.25">
      <c r="A40" s="49"/>
      <c r="B40" s="31" t="s">
        <v>24</v>
      </c>
      <c r="C40" s="39">
        <v>73900</v>
      </c>
      <c r="D40" s="269">
        <v>130</v>
      </c>
      <c r="E40" s="87">
        <v>0</v>
      </c>
      <c r="F40" s="87">
        <v>20000</v>
      </c>
      <c r="G40" s="87">
        <v>0</v>
      </c>
      <c r="H40" s="87">
        <v>0</v>
      </c>
      <c r="I40" s="87">
        <v>0</v>
      </c>
      <c r="J40" s="88">
        <f t="shared" si="2"/>
        <v>20000</v>
      </c>
      <c r="K40" s="90"/>
    </row>
    <row r="41" spans="1:14" ht="15.75" x14ac:dyDescent="0.25">
      <c r="A41" s="49"/>
      <c r="B41" s="31" t="s">
        <v>25</v>
      </c>
      <c r="C41" s="39">
        <v>75571</v>
      </c>
      <c r="D41" s="269">
        <v>10</v>
      </c>
      <c r="E41" s="87">
        <v>0</v>
      </c>
      <c r="F41" s="87">
        <v>0</v>
      </c>
      <c r="G41" s="87">
        <v>0</v>
      </c>
      <c r="H41" s="87">
        <v>0</v>
      </c>
      <c r="I41" s="87">
        <v>0</v>
      </c>
      <c r="J41" s="88">
        <f t="shared" si="2"/>
        <v>0</v>
      </c>
      <c r="K41" s="90"/>
    </row>
    <row r="42" spans="1:14" ht="15.75" x14ac:dyDescent="0.25">
      <c r="A42" s="49"/>
      <c r="B42" s="31" t="s">
        <v>26</v>
      </c>
      <c r="C42" s="39">
        <v>75572</v>
      </c>
      <c r="D42" s="269">
        <v>8</v>
      </c>
      <c r="E42" s="87">
        <v>0</v>
      </c>
      <c r="F42" s="87">
        <v>0</v>
      </c>
      <c r="G42" s="87">
        <v>0</v>
      </c>
      <c r="H42" s="87">
        <v>0</v>
      </c>
      <c r="I42" s="87">
        <v>0</v>
      </c>
      <c r="J42" s="88">
        <f t="shared" si="2"/>
        <v>0</v>
      </c>
      <c r="K42" s="90"/>
      <c r="M42" s="2"/>
    </row>
    <row r="43" spans="1:14" ht="15.75" x14ac:dyDescent="0.25">
      <c r="A43" s="49"/>
      <c r="B43" s="31" t="s">
        <v>27</v>
      </c>
      <c r="C43" s="39">
        <v>85015</v>
      </c>
      <c r="D43" s="269">
        <v>17</v>
      </c>
      <c r="E43" s="87">
        <v>0</v>
      </c>
      <c r="F43" s="87">
        <v>0</v>
      </c>
      <c r="G43" s="87">
        <v>0</v>
      </c>
      <c r="H43" s="87">
        <v>0</v>
      </c>
      <c r="I43" s="87">
        <v>0</v>
      </c>
      <c r="J43" s="88">
        <f t="shared" si="2"/>
        <v>0</v>
      </c>
      <c r="K43" s="90"/>
    </row>
    <row r="44" spans="1:14" ht="15.75" x14ac:dyDescent="0.25">
      <c r="A44" s="49"/>
      <c r="B44" s="31" t="s">
        <v>28</v>
      </c>
      <c r="C44" s="39">
        <v>92075</v>
      </c>
      <c r="D44" s="269">
        <v>7</v>
      </c>
      <c r="E44" s="87">
        <v>0</v>
      </c>
      <c r="F44" s="87">
        <v>10000</v>
      </c>
      <c r="G44" s="87">
        <v>0</v>
      </c>
      <c r="H44" s="87">
        <v>0</v>
      </c>
      <c r="I44" s="87">
        <v>0</v>
      </c>
      <c r="J44" s="88">
        <f t="shared" si="2"/>
        <v>10000</v>
      </c>
      <c r="K44" s="90"/>
    </row>
    <row r="45" spans="1:14" ht="15.75" x14ac:dyDescent="0.25">
      <c r="A45" s="49"/>
      <c r="B45" s="31" t="s">
        <v>29</v>
      </c>
      <c r="C45" s="39" t="s">
        <v>30</v>
      </c>
      <c r="D45" s="156">
        <v>567</v>
      </c>
      <c r="E45" s="87">
        <v>0</v>
      </c>
      <c r="F45" s="87">
        <v>0</v>
      </c>
      <c r="G45" s="87">
        <v>0</v>
      </c>
      <c r="H45" s="87">
        <v>0</v>
      </c>
      <c r="I45" s="87">
        <v>0</v>
      </c>
      <c r="J45" s="88">
        <f t="shared" si="2"/>
        <v>0</v>
      </c>
      <c r="K45" s="90"/>
    </row>
    <row r="46" spans="1:14" ht="24" customHeight="1" x14ac:dyDescent="0.25">
      <c r="A46" s="50"/>
      <c r="B46" s="33" t="s">
        <v>32</v>
      </c>
      <c r="C46" s="40"/>
      <c r="D46" s="96">
        <f>SUM(D26:D45)</f>
        <v>898</v>
      </c>
      <c r="E46" s="97">
        <v>0</v>
      </c>
      <c r="F46" s="97">
        <f>F26+F27+F31+F32+F40+F44</f>
        <v>332026</v>
      </c>
      <c r="G46" s="97">
        <f>SUM(G26:G45)</f>
        <v>0</v>
      </c>
      <c r="H46" s="97">
        <f>SUM(H26:H45)</f>
        <v>120000</v>
      </c>
      <c r="I46" s="97">
        <f>SUM(I26:I45)</f>
        <v>600000</v>
      </c>
      <c r="J46" s="98">
        <f>SUM(J26:J45)</f>
        <v>1052026</v>
      </c>
      <c r="K46" s="91"/>
      <c r="L46" s="270"/>
    </row>
    <row r="47" spans="1:14" ht="12" customHeight="1" x14ac:dyDescent="0.25">
      <c r="A47" s="126"/>
      <c r="B47" s="129"/>
      <c r="C47" s="128"/>
      <c r="D47" s="135"/>
      <c r="E47" s="136"/>
      <c r="F47" s="136"/>
      <c r="G47" s="136"/>
      <c r="H47" s="136"/>
      <c r="I47" s="136"/>
      <c r="J47" s="137"/>
      <c r="K47" s="139"/>
      <c r="L47" s="145"/>
    </row>
    <row r="48" spans="1:14" ht="15.75" x14ac:dyDescent="0.25">
      <c r="A48" s="49" t="s">
        <v>11</v>
      </c>
      <c r="B48" s="31" t="s">
        <v>12</v>
      </c>
      <c r="C48" s="86">
        <v>16015</v>
      </c>
      <c r="D48" s="156">
        <v>18</v>
      </c>
      <c r="E48" s="257">
        <f t="shared" ref="E48:I53" si="3">E4+E26</f>
        <v>205398.3</v>
      </c>
      <c r="F48" s="152">
        <f t="shared" si="3"/>
        <v>536763</v>
      </c>
      <c r="G48" s="256">
        <f t="shared" si="3"/>
        <v>0</v>
      </c>
      <c r="H48" s="256">
        <f t="shared" si="3"/>
        <v>200000</v>
      </c>
      <c r="I48" s="256">
        <f t="shared" si="3"/>
        <v>0</v>
      </c>
      <c r="J48" s="152">
        <f t="shared" ref="J48:J60" si="4">SUM(E48:I48)</f>
        <v>942161.3</v>
      </c>
      <c r="K48" s="90"/>
    </row>
    <row r="49" spans="1:11" ht="15.75" x14ac:dyDescent="0.25">
      <c r="A49" s="49"/>
      <c r="B49" s="31" t="s">
        <v>13</v>
      </c>
      <c r="C49" s="86">
        <v>16315</v>
      </c>
      <c r="D49" s="156">
        <v>23</v>
      </c>
      <c r="E49" s="258">
        <f t="shared" si="3"/>
        <v>203992.31</v>
      </c>
      <c r="F49" s="152">
        <f t="shared" si="3"/>
        <v>190000</v>
      </c>
      <c r="G49" s="256">
        <f t="shared" si="3"/>
        <v>0</v>
      </c>
      <c r="H49" s="256">
        <f t="shared" si="3"/>
        <v>0</v>
      </c>
      <c r="I49" s="256">
        <f t="shared" si="3"/>
        <v>0</v>
      </c>
      <c r="J49" s="152">
        <f>SUM(E49:I49)</f>
        <v>393992.31</v>
      </c>
      <c r="K49" s="90"/>
    </row>
    <row r="50" spans="1:11" ht="15.75" x14ac:dyDescent="0.25">
      <c r="A50" s="49"/>
      <c r="B50" s="31" t="s">
        <v>14</v>
      </c>
      <c r="C50" s="86">
        <v>16629</v>
      </c>
      <c r="D50" s="156">
        <v>7</v>
      </c>
      <c r="E50" s="258">
        <f t="shared" si="3"/>
        <v>75360.63</v>
      </c>
      <c r="F50" s="152">
        <f t="shared" si="3"/>
        <v>12000</v>
      </c>
      <c r="G50" s="256">
        <f t="shared" si="3"/>
        <v>0</v>
      </c>
      <c r="H50" s="256">
        <f t="shared" si="3"/>
        <v>0</v>
      </c>
      <c r="I50" s="256">
        <f t="shared" si="3"/>
        <v>0</v>
      </c>
      <c r="J50" s="152">
        <f t="shared" si="4"/>
        <v>87360.63</v>
      </c>
      <c r="K50" s="90"/>
    </row>
    <row r="51" spans="1:11" ht="15.75" x14ac:dyDescent="0.25">
      <c r="A51" s="49"/>
      <c r="B51" s="31" t="s">
        <v>0</v>
      </c>
      <c r="C51" s="86">
        <v>16775</v>
      </c>
      <c r="D51" s="156">
        <v>4</v>
      </c>
      <c r="E51" s="258">
        <f t="shared" si="3"/>
        <v>40052.07</v>
      </c>
      <c r="F51" s="152">
        <f t="shared" si="3"/>
        <v>1000</v>
      </c>
      <c r="G51" s="256">
        <f t="shared" si="3"/>
        <v>0</v>
      </c>
      <c r="H51" s="256">
        <f t="shared" si="3"/>
        <v>0</v>
      </c>
      <c r="I51" s="256">
        <f t="shared" si="3"/>
        <v>0</v>
      </c>
      <c r="J51" s="152">
        <f t="shared" si="4"/>
        <v>41052.07</v>
      </c>
      <c r="K51" s="90"/>
    </row>
    <row r="52" spans="1:11" ht="15.75" x14ac:dyDescent="0.25">
      <c r="A52" s="49"/>
      <c r="B52" s="31" t="s">
        <v>15</v>
      </c>
      <c r="C52" s="86">
        <v>16915</v>
      </c>
      <c r="D52" s="156">
        <v>21</v>
      </c>
      <c r="E52" s="258">
        <f t="shared" si="3"/>
        <v>244527.19</v>
      </c>
      <c r="F52" s="152">
        <f t="shared" si="3"/>
        <v>14000</v>
      </c>
      <c r="G52" s="256">
        <f t="shared" si="3"/>
        <v>0</v>
      </c>
      <c r="H52" s="256">
        <f t="shared" si="3"/>
        <v>0</v>
      </c>
      <c r="I52" s="256">
        <f t="shared" si="3"/>
        <v>0</v>
      </c>
      <c r="J52" s="152">
        <f t="shared" si="4"/>
        <v>258527.19</v>
      </c>
      <c r="K52" s="90"/>
    </row>
    <row r="53" spans="1:11" ht="15.75" x14ac:dyDescent="0.25">
      <c r="A53" s="49"/>
      <c r="B53" s="31" t="s">
        <v>16</v>
      </c>
      <c r="C53" s="86">
        <v>17515</v>
      </c>
      <c r="D53" s="156">
        <v>19</v>
      </c>
      <c r="E53" s="258">
        <f t="shared" si="3"/>
        <v>182815.62</v>
      </c>
      <c r="F53" s="152">
        <f t="shared" si="3"/>
        <v>412759</v>
      </c>
      <c r="G53" s="256">
        <f t="shared" si="3"/>
        <v>0</v>
      </c>
      <c r="H53" s="256">
        <f t="shared" si="3"/>
        <v>150000</v>
      </c>
      <c r="I53" s="256">
        <f t="shared" si="3"/>
        <v>0</v>
      </c>
      <c r="J53" s="152">
        <f t="shared" si="4"/>
        <v>745574.62</v>
      </c>
      <c r="K53" s="90"/>
    </row>
    <row r="54" spans="1:11" ht="15.75" x14ac:dyDescent="0.25">
      <c r="A54" s="49"/>
      <c r="B54" s="31" t="s">
        <v>17</v>
      </c>
      <c r="C54" s="86">
        <v>18015</v>
      </c>
      <c r="D54" s="156">
        <v>10</v>
      </c>
      <c r="E54" s="258">
        <f>E10+E32</f>
        <v>103435.17</v>
      </c>
      <c r="F54" s="152">
        <f>F10+F32</f>
        <v>484604</v>
      </c>
      <c r="G54" s="152">
        <f>G10+G32</f>
        <v>704500</v>
      </c>
      <c r="H54" s="256">
        <f t="shared" ref="H54:I67" si="5">H10+H32</f>
        <v>0</v>
      </c>
      <c r="I54" s="256">
        <f t="shared" si="5"/>
        <v>2890239</v>
      </c>
      <c r="J54" s="152">
        <f t="shared" si="4"/>
        <v>4182778.17</v>
      </c>
      <c r="K54" s="90"/>
    </row>
    <row r="55" spans="1:11" ht="15.75" x14ac:dyDescent="0.25">
      <c r="A55" s="49"/>
      <c r="B55" s="31" t="s">
        <v>18</v>
      </c>
      <c r="C55" s="86">
        <v>18275</v>
      </c>
      <c r="D55" s="156">
        <v>13</v>
      </c>
      <c r="E55" s="258">
        <f t="shared" ref="E55:F67" si="6">E11+E33</f>
        <v>146324.54999999999</v>
      </c>
      <c r="F55" s="152">
        <f t="shared" si="6"/>
        <v>13000</v>
      </c>
      <c r="G55" s="256">
        <f t="shared" ref="G55:G67" si="7">G11+G33</f>
        <v>0</v>
      </c>
      <c r="H55" s="256">
        <f t="shared" si="5"/>
        <v>0</v>
      </c>
      <c r="I55" s="256">
        <f t="shared" si="5"/>
        <v>0</v>
      </c>
      <c r="J55" s="152">
        <f t="shared" si="4"/>
        <v>159324.54999999999</v>
      </c>
      <c r="K55" s="90"/>
    </row>
    <row r="56" spans="1:11" ht="15.75" x14ac:dyDescent="0.25">
      <c r="A56" s="49"/>
      <c r="B56" s="31" t="s">
        <v>19</v>
      </c>
      <c r="C56" s="86">
        <v>19575</v>
      </c>
      <c r="D56" s="156">
        <v>4</v>
      </c>
      <c r="E56" s="258">
        <f t="shared" si="6"/>
        <v>38588.53</v>
      </c>
      <c r="F56" s="152">
        <f t="shared" si="6"/>
        <v>6000</v>
      </c>
      <c r="G56" s="256">
        <f t="shared" si="7"/>
        <v>0</v>
      </c>
      <c r="H56" s="256">
        <f t="shared" si="5"/>
        <v>0</v>
      </c>
      <c r="I56" s="256">
        <f t="shared" si="5"/>
        <v>0</v>
      </c>
      <c r="J56" s="152">
        <f t="shared" si="4"/>
        <v>44588.53</v>
      </c>
      <c r="K56" s="90"/>
    </row>
    <row r="57" spans="1:11" ht="15.75" x14ac:dyDescent="0.25">
      <c r="A57" s="49"/>
      <c r="B57" s="31" t="s">
        <v>1</v>
      </c>
      <c r="C57" s="86">
        <v>47015</v>
      </c>
      <c r="D57" s="156">
        <v>17</v>
      </c>
      <c r="E57" s="258">
        <f t="shared" si="6"/>
        <v>145024.73000000001</v>
      </c>
      <c r="F57" s="152">
        <f t="shared" si="6"/>
        <v>13000</v>
      </c>
      <c r="G57" s="256">
        <f t="shared" si="7"/>
        <v>0</v>
      </c>
      <c r="H57" s="256">
        <f t="shared" si="5"/>
        <v>0</v>
      </c>
      <c r="I57" s="256">
        <f t="shared" si="5"/>
        <v>0</v>
      </c>
      <c r="J57" s="152">
        <f t="shared" si="4"/>
        <v>158024.73000000001</v>
      </c>
      <c r="K57" s="90"/>
    </row>
    <row r="58" spans="1:11" ht="15.75" x14ac:dyDescent="0.25">
      <c r="A58" s="49"/>
      <c r="B58" s="31" t="s">
        <v>20</v>
      </c>
      <c r="C58" s="86">
        <v>48015</v>
      </c>
      <c r="D58" s="156">
        <v>7</v>
      </c>
      <c r="E58" s="258">
        <f t="shared" si="6"/>
        <v>66688.009999999995</v>
      </c>
      <c r="F58" s="152">
        <f t="shared" si="6"/>
        <v>13000</v>
      </c>
      <c r="G58" s="256">
        <f t="shared" si="7"/>
        <v>0</v>
      </c>
      <c r="H58" s="256">
        <f t="shared" si="5"/>
        <v>0</v>
      </c>
      <c r="I58" s="256">
        <f t="shared" si="5"/>
        <v>0</v>
      </c>
      <c r="J58" s="152">
        <f t="shared" si="4"/>
        <v>79688.009999999995</v>
      </c>
      <c r="K58" s="90"/>
    </row>
    <row r="59" spans="1:11" ht="15.75" x14ac:dyDescent="0.25">
      <c r="A59" s="49"/>
      <c r="B59" s="31" t="s">
        <v>21</v>
      </c>
      <c r="C59" s="86">
        <v>65075</v>
      </c>
      <c r="D59" s="156">
        <v>6</v>
      </c>
      <c r="E59" s="258">
        <f t="shared" si="6"/>
        <v>62885.25</v>
      </c>
      <c r="F59" s="152">
        <f t="shared" si="6"/>
        <v>13000</v>
      </c>
      <c r="G59" s="256">
        <f t="shared" si="7"/>
        <v>0</v>
      </c>
      <c r="H59" s="256">
        <f t="shared" si="5"/>
        <v>0</v>
      </c>
      <c r="I59" s="256">
        <f t="shared" si="5"/>
        <v>0</v>
      </c>
      <c r="J59" s="152">
        <f t="shared" si="4"/>
        <v>75885.25</v>
      </c>
      <c r="K59" s="90"/>
    </row>
    <row r="60" spans="1:11" ht="15.75" x14ac:dyDescent="0.25">
      <c r="A60" s="49"/>
      <c r="B60" s="31" t="s">
        <v>22</v>
      </c>
      <c r="C60" s="86">
        <v>66080</v>
      </c>
      <c r="D60" s="156">
        <v>8</v>
      </c>
      <c r="E60" s="258">
        <f t="shared" si="6"/>
        <v>87723.68</v>
      </c>
      <c r="F60" s="152">
        <f t="shared" si="6"/>
        <v>16000</v>
      </c>
      <c r="G60" s="256">
        <f t="shared" si="7"/>
        <v>0</v>
      </c>
      <c r="H60" s="256">
        <f t="shared" si="5"/>
        <v>0</v>
      </c>
      <c r="I60" s="256">
        <f t="shared" si="5"/>
        <v>0</v>
      </c>
      <c r="J60" s="152">
        <f t="shared" si="4"/>
        <v>103723.68</v>
      </c>
      <c r="K60" s="90"/>
    </row>
    <row r="61" spans="1:11" ht="15.75" x14ac:dyDescent="0.25">
      <c r="A61" s="49"/>
      <c r="B61" s="31" t="s">
        <v>23</v>
      </c>
      <c r="C61" s="86">
        <v>73024</v>
      </c>
      <c r="D61" s="156">
        <v>2</v>
      </c>
      <c r="E61" s="258">
        <f t="shared" si="6"/>
        <v>21145.16</v>
      </c>
      <c r="F61" s="152">
        <f t="shared" si="6"/>
        <v>7000</v>
      </c>
      <c r="G61" s="256">
        <f t="shared" si="7"/>
        <v>0</v>
      </c>
      <c r="H61" s="256">
        <f t="shared" si="5"/>
        <v>0</v>
      </c>
      <c r="I61" s="256">
        <f t="shared" si="5"/>
        <v>0</v>
      </c>
      <c r="J61" s="152">
        <f t="shared" ref="J61:J66" si="8">SUM(E61:I61)</f>
        <v>28145.16</v>
      </c>
      <c r="K61" s="90"/>
    </row>
    <row r="62" spans="1:11" ht="15.75" x14ac:dyDescent="0.25">
      <c r="A62" s="49"/>
      <c r="B62" s="31" t="s">
        <v>24</v>
      </c>
      <c r="C62" s="86">
        <v>73900</v>
      </c>
      <c r="D62" s="156">
        <v>130</v>
      </c>
      <c r="E62" s="259">
        <f t="shared" si="6"/>
        <v>1399000</v>
      </c>
      <c r="F62" s="152">
        <f t="shared" si="6"/>
        <v>299404</v>
      </c>
      <c r="G62" s="256">
        <f t="shared" si="7"/>
        <v>47000</v>
      </c>
      <c r="H62" s="256">
        <f t="shared" si="5"/>
        <v>0</v>
      </c>
      <c r="I62" s="256">
        <f t="shared" si="5"/>
        <v>70000</v>
      </c>
      <c r="J62" s="152">
        <f t="shared" si="8"/>
        <v>1815404</v>
      </c>
      <c r="K62" s="90"/>
    </row>
    <row r="63" spans="1:11" ht="15.75" x14ac:dyDescent="0.25">
      <c r="A63" s="49"/>
      <c r="B63" s="31" t="s">
        <v>25</v>
      </c>
      <c r="C63" s="86">
        <v>75571</v>
      </c>
      <c r="D63" s="156">
        <v>10</v>
      </c>
      <c r="E63" s="258">
        <f t="shared" si="6"/>
        <v>98859.64</v>
      </c>
      <c r="F63" s="152">
        <f t="shared" si="6"/>
        <v>20000</v>
      </c>
      <c r="G63" s="256">
        <f t="shared" si="7"/>
        <v>7000</v>
      </c>
      <c r="H63" s="256">
        <f t="shared" si="5"/>
        <v>0</v>
      </c>
      <c r="I63" s="256">
        <f t="shared" si="5"/>
        <v>0</v>
      </c>
      <c r="J63" s="152">
        <f t="shared" si="8"/>
        <v>125859.64</v>
      </c>
      <c r="K63" s="90"/>
    </row>
    <row r="64" spans="1:11" ht="15.75" x14ac:dyDescent="0.25">
      <c r="A64" s="49"/>
      <c r="B64" s="31" t="s">
        <v>26</v>
      </c>
      <c r="C64" s="86">
        <v>75572</v>
      </c>
      <c r="D64" s="156">
        <v>8</v>
      </c>
      <c r="E64" s="258">
        <f t="shared" si="6"/>
        <v>100000</v>
      </c>
      <c r="F64" s="152">
        <f t="shared" si="6"/>
        <v>75000</v>
      </c>
      <c r="G64" s="256">
        <f t="shared" si="7"/>
        <v>10000</v>
      </c>
      <c r="H64" s="256">
        <f t="shared" si="5"/>
        <v>0</v>
      </c>
      <c r="I64" s="256">
        <f t="shared" si="5"/>
        <v>15000</v>
      </c>
      <c r="J64" s="152">
        <f t="shared" si="8"/>
        <v>200000</v>
      </c>
      <c r="K64" s="90"/>
    </row>
    <row r="65" spans="1:20" ht="15.75" x14ac:dyDescent="0.25">
      <c r="A65" s="49"/>
      <c r="B65" s="31" t="s">
        <v>27</v>
      </c>
      <c r="C65" s="86">
        <v>85015</v>
      </c>
      <c r="D65" s="156">
        <v>17</v>
      </c>
      <c r="E65" s="258">
        <f t="shared" si="6"/>
        <v>163765.46</v>
      </c>
      <c r="F65" s="152">
        <f t="shared" si="6"/>
        <v>18000</v>
      </c>
      <c r="G65" s="256">
        <f t="shared" si="7"/>
        <v>0</v>
      </c>
      <c r="H65" s="152">
        <v>100000</v>
      </c>
      <c r="I65" s="256">
        <f t="shared" si="5"/>
        <v>0</v>
      </c>
      <c r="J65" s="152">
        <f t="shared" si="8"/>
        <v>281765.45999999996</v>
      </c>
      <c r="K65" s="90"/>
    </row>
    <row r="66" spans="1:20" ht="15.75" x14ac:dyDescent="0.25">
      <c r="A66" s="49"/>
      <c r="B66" s="31" t="s">
        <v>28</v>
      </c>
      <c r="C66" s="86">
        <v>92075</v>
      </c>
      <c r="D66" s="156">
        <v>7</v>
      </c>
      <c r="E66" s="258">
        <f t="shared" si="6"/>
        <v>72684.2</v>
      </c>
      <c r="F66" s="154">
        <f t="shared" si="6"/>
        <v>35000</v>
      </c>
      <c r="G66" s="256">
        <f t="shared" si="7"/>
        <v>0</v>
      </c>
      <c r="H66" s="256">
        <f t="shared" si="5"/>
        <v>0</v>
      </c>
      <c r="I66" s="256">
        <f t="shared" si="5"/>
        <v>0</v>
      </c>
      <c r="J66" s="154">
        <f t="shared" si="8"/>
        <v>107684.2</v>
      </c>
      <c r="K66" s="90"/>
    </row>
    <row r="67" spans="1:20" ht="16.5" thickBot="1" x14ac:dyDescent="0.3">
      <c r="A67" s="49"/>
      <c r="B67" s="31" t="s">
        <v>33</v>
      </c>
      <c r="C67" s="86" t="s">
        <v>30</v>
      </c>
      <c r="D67" s="156">
        <v>567</v>
      </c>
      <c r="E67" s="260">
        <f>E23+E45</f>
        <v>5071956.5</v>
      </c>
      <c r="F67" s="87">
        <f t="shared" si="6"/>
        <v>156950</v>
      </c>
      <c r="G67" s="256">
        <f t="shared" si="7"/>
        <v>31500</v>
      </c>
      <c r="H67" s="256">
        <f t="shared" si="5"/>
        <v>0</v>
      </c>
      <c r="I67" s="256">
        <f t="shared" si="5"/>
        <v>34216</v>
      </c>
      <c r="J67" s="88">
        <v>4825714</v>
      </c>
      <c r="K67" s="271"/>
      <c r="L67" s="272"/>
    </row>
    <row r="68" spans="1:20" s="41" customFormat="1" ht="22.5" customHeight="1" thickBot="1" x14ac:dyDescent="0.3">
      <c r="A68" s="130" t="s">
        <v>34</v>
      </c>
      <c r="B68" s="131"/>
      <c r="C68" s="132"/>
      <c r="D68" s="184">
        <f t="shared" ref="D68" si="9">SUM(D48:D67)</f>
        <v>898</v>
      </c>
      <c r="E68" s="185">
        <f>E48+E49+E50+E51+E52+E53+E54+E55+E56+E57+E58+E59+E60+E61+E62+E63+E64+E65+E66+E67</f>
        <v>8530227</v>
      </c>
      <c r="F68" s="185">
        <f>F48+F49+F50+F51+F52+F53+F54+F55+F56+F57+F58+F59+F60+F61+F62+F63+F64+F65+F66+F67</f>
        <v>2336480</v>
      </c>
      <c r="G68" s="185">
        <f>G48+G49+G50+G51+G52+G53+G54+G55+G56+G57+G58+G59+G60+G61+G62+G63+G64+G65+G66+G67</f>
        <v>800000</v>
      </c>
      <c r="H68" s="185">
        <f>H48+H49+H50+H51+H52+H53+H54+H55+H56+H57+H58+H59+H60+H61+H62+H63+H64+H65+H66+H67</f>
        <v>450000</v>
      </c>
      <c r="I68" s="185">
        <f>I48+I49+I50+I51+I52+I53+I54+I55+I56+I57+I58+I59+I60+I61+I62+I63+I64+I65+I66+I67</f>
        <v>3009455</v>
      </c>
      <c r="J68" s="186">
        <f>E68+F68+G68+H68+I68</f>
        <v>15126162</v>
      </c>
      <c r="K68" s="180"/>
      <c r="L68" s="270"/>
      <c r="S68" s="42"/>
      <c r="T68" s="42"/>
    </row>
    <row r="69" spans="1:20" x14ac:dyDescent="0.25">
      <c r="E69" s="35"/>
      <c r="F69" s="36"/>
      <c r="G69" s="37"/>
      <c r="H69" s="35"/>
      <c r="I69" s="35"/>
      <c r="J69" s="35"/>
    </row>
    <row r="70" spans="1:20" x14ac:dyDescent="0.25">
      <c r="A70" s="47"/>
      <c r="C70" s="1"/>
      <c r="D70" s="194"/>
      <c r="E70" s="195"/>
      <c r="F70" s="195"/>
      <c r="G70" s="195"/>
      <c r="H70" s="195"/>
      <c r="I70" s="195"/>
      <c r="J70" s="195"/>
      <c r="S70" s="1"/>
      <c r="T70" s="1"/>
    </row>
    <row r="71" spans="1:20" x14ac:dyDescent="0.25">
      <c r="A71" s="47"/>
      <c r="C71" s="1"/>
      <c r="E71" s="1"/>
      <c r="F71" s="1"/>
      <c r="G71" s="1"/>
      <c r="H71" s="3"/>
      <c r="I71" s="3"/>
      <c r="J71" s="1"/>
      <c r="K71" s="3"/>
      <c r="L71" s="1"/>
      <c r="S71" s="1"/>
      <c r="T71" s="1"/>
    </row>
    <row r="72" spans="1:20" ht="15.75" x14ac:dyDescent="0.25">
      <c r="A72" s="47"/>
      <c r="C72" s="1"/>
      <c r="E72" s="75"/>
      <c r="F72" s="35"/>
      <c r="G72" s="1"/>
      <c r="H72" s="196"/>
      <c r="I72" s="196"/>
      <c r="J72" s="243"/>
      <c r="K72" s="3"/>
      <c r="L72" s="1"/>
      <c r="S72" s="1"/>
      <c r="T72" s="1"/>
    </row>
    <row r="73" spans="1:20" x14ac:dyDescent="0.25">
      <c r="A73" s="47"/>
      <c r="C73" s="1"/>
      <c r="E73" s="187"/>
      <c r="F73" s="1"/>
      <c r="G73" s="1"/>
      <c r="H73" s="3"/>
      <c r="I73" s="3"/>
      <c r="J73" s="1"/>
      <c r="K73" s="3"/>
      <c r="L73" s="1"/>
      <c r="S73" s="1"/>
      <c r="T73" s="1"/>
    </row>
    <row r="74" spans="1:20" x14ac:dyDescent="0.25">
      <c r="A74" s="47"/>
      <c r="C74" s="1"/>
      <c r="E74" s="1"/>
      <c r="F74" s="1"/>
      <c r="G74" s="3"/>
      <c r="H74" s="3"/>
      <c r="I74" s="1"/>
      <c r="J74" s="1"/>
      <c r="K74" s="3"/>
      <c r="L74" s="1"/>
      <c r="S74" s="1"/>
      <c r="T74" s="1"/>
    </row>
    <row r="75" spans="1:20" x14ac:dyDescent="0.25">
      <c r="A75" s="47"/>
      <c r="C75" s="1"/>
      <c r="E75" s="1"/>
      <c r="F75" s="1"/>
      <c r="G75" s="3"/>
      <c r="H75" s="3"/>
      <c r="I75" s="1"/>
      <c r="J75" s="1"/>
      <c r="K75" s="1"/>
      <c r="L75" s="1"/>
      <c r="S75" s="1"/>
      <c r="T75" s="1"/>
    </row>
    <row r="76" spans="1:20" x14ac:dyDescent="0.25">
      <c r="A76" s="47"/>
      <c r="C76" s="1"/>
      <c r="E76" s="1"/>
      <c r="F76" s="1"/>
      <c r="G76" s="3"/>
      <c r="H76" s="3"/>
      <c r="I76" s="1"/>
      <c r="J76" s="1"/>
      <c r="K76" s="1"/>
      <c r="L76" s="1"/>
      <c r="S76" s="1"/>
      <c r="T76" s="1"/>
    </row>
    <row r="77" spans="1:20" x14ac:dyDescent="0.25">
      <c r="A77" s="47"/>
      <c r="C77" s="1"/>
      <c r="E77" s="1"/>
      <c r="F77" s="1"/>
      <c r="G77" s="3"/>
      <c r="H77" s="3"/>
      <c r="I77" s="1"/>
      <c r="J77" s="1"/>
      <c r="K77" s="1"/>
      <c r="L77" s="1"/>
      <c r="S77" s="1"/>
      <c r="T77" s="1"/>
    </row>
    <row r="78" spans="1:20" x14ac:dyDescent="0.25">
      <c r="A78" s="47"/>
      <c r="C78" s="1"/>
      <c r="E78" s="1"/>
      <c r="F78" s="1"/>
      <c r="G78" s="3"/>
      <c r="H78" s="3"/>
      <c r="I78" s="1"/>
      <c r="J78" s="1"/>
      <c r="K78" s="1"/>
      <c r="L78" s="1"/>
      <c r="S78" s="1"/>
      <c r="T78" s="1"/>
    </row>
    <row r="79" spans="1:20" x14ac:dyDescent="0.25">
      <c r="A79" s="47"/>
      <c r="C79" s="1"/>
      <c r="E79" s="1"/>
      <c r="F79" s="1"/>
      <c r="G79" s="3"/>
      <c r="H79" s="3"/>
      <c r="I79" s="1"/>
      <c r="J79" s="1"/>
      <c r="K79" s="1"/>
      <c r="L79" s="1"/>
      <c r="S79" s="1"/>
      <c r="T79" s="1"/>
    </row>
    <row r="80" spans="1:20" x14ac:dyDescent="0.25">
      <c r="A80" s="47"/>
      <c r="C80" s="1"/>
      <c r="E80" s="1"/>
      <c r="F80" s="1"/>
      <c r="G80" s="3"/>
      <c r="H80" s="3"/>
      <c r="I80" s="1"/>
      <c r="J80" s="1"/>
      <c r="K80" s="1"/>
      <c r="L80" s="1"/>
      <c r="S80" s="1"/>
      <c r="T80" s="1"/>
    </row>
    <row r="81" spans="1:20" x14ac:dyDescent="0.25">
      <c r="A81" s="47"/>
      <c r="C81" s="1"/>
      <c r="E81" s="1"/>
      <c r="F81" s="1"/>
      <c r="G81" s="3"/>
      <c r="H81" s="3"/>
      <c r="I81" s="1"/>
      <c r="J81" s="1"/>
      <c r="K81" s="1"/>
      <c r="L81" s="1"/>
      <c r="S81" s="1"/>
      <c r="T81" s="1"/>
    </row>
    <row r="82" spans="1:20" ht="12.75" x14ac:dyDescent="0.2">
      <c r="F82" s="38"/>
      <c r="G82" s="2"/>
      <c r="K82" s="1"/>
      <c r="L82" s="1"/>
      <c r="R82" s="3"/>
      <c r="T82" s="1"/>
    </row>
    <row r="83" spans="1:20" x14ac:dyDescent="0.25">
      <c r="F83" s="38"/>
      <c r="G83" s="2"/>
      <c r="R83" s="3"/>
      <c r="T83" s="1"/>
    </row>
    <row r="84" spans="1:20" x14ac:dyDescent="0.25">
      <c r="F84" s="38"/>
      <c r="G84" s="2"/>
      <c r="R84" s="3"/>
      <c r="T84" s="1"/>
    </row>
    <row r="85" spans="1:20" x14ac:dyDescent="0.25">
      <c r="F85" s="38"/>
      <c r="G85" s="2"/>
      <c r="R85" s="3"/>
      <c r="T85" s="1"/>
    </row>
    <row r="86" spans="1:20" x14ac:dyDescent="0.25">
      <c r="F86" s="38"/>
      <c r="G86" s="2"/>
      <c r="R86" s="3"/>
      <c r="T86" s="1"/>
    </row>
    <row r="87" spans="1:20" x14ac:dyDescent="0.25">
      <c r="F87" s="38"/>
      <c r="G87" s="2"/>
      <c r="R87" s="3"/>
      <c r="T87" s="1"/>
    </row>
    <row r="88" spans="1:20" x14ac:dyDescent="0.25">
      <c r="F88" s="38"/>
      <c r="G88" s="2"/>
      <c r="R88" s="3"/>
      <c r="T88" s="1"/>
    </row>
    <row r="89" spans="1:20" x14ac:dyDescent="0.25">
      <c r="F89" s="38"/>
      <c r="G89" s="2"/>
      <c r="R89" s="3"/>
      <c r="T89" s="1"/>
    </row>
    <row r="90" spans="1:20" x14ac:dyDescent="0.25">
      <c r="F90" s="38"/>
      <c r="G90" s="2"/>
      <c r="R90" s="3"/>
      <c r="T90" s="1"/>
    </row>
    <row r="91" spans="1:20" x14ac:dyDescent="0.25">
      <c r="F91" s="38"/>
      <c r="G91" s="2"/>
      <c r="R91" s="3"/>
      <c r="T91" s="1"/>
    </row>
    <row r="92" spans="1:20" x14ac:dyDescent="0.25">
      <c r="F92" s="38"/>
      <c r="G92" s="2"/>
      <c r="R92" s="3"/>
      <c r="T92" s="1"/>
    </row>
    <row r="93" spans="1:20" x14ac:dyDescent="0.25">
      <c r="F93" s="38"/>
      <c r="G93" s="2"/>
      <c r="R93" s="3"/>
      <c r="T93" s="1"/>
    </row>
    <row r="94" spans="1:20" x14ac:dyDescent="0.25">
      <c r="F94" s="38"/>
      <c r="G94" s="2"/>
      <c r="R94" s="3"/>
      <c r="T94" s="1"/>
    </row>
  </sheetData>
  <mergeCells count="1">
    <mergeCell ref="E2:J2"/>
  </mergeCells>
  <pageMargins left="0.25" right="0.25"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9"/>
  <sheetViews>
    <sheetView tabSelected="1" topLeftCell="A64" workbookViewId="0">
      <selection activeCell="A43" sqref="A43:XFD43"/>
    </sheetView>
  </sheetViews>
  <sheetFormatPr defaultRowHeight="15" x14ac:dyDescent="0.25"/>
  <cols>
    <col min="1" max="1" width="5.140625" customWidth="1"/>
    <col min="2" max="2" width="0.5703125" style="206" customWidth="1"/>
    <col min="3" max="3" width="12.7109375" customWidth="1"/>
    <col min="4" max="4" width="16.140625" customWidth="1"/>
    <col min="5" max="5" width="15" customWidth="1"/>
    <col min="6" max="6" width="17" customWidth="1"/>
    <col min="7" max="7" width="18" customWidth="1"/>
    <col min="8" max="8" width="17.42578125" customWidth="1"/>
    <col min="9" max="9" width="18.7109375" customWidth="1"/>
    <col min="10" max="10" width="17.140625" customWidth="1"/>
    <col min="13" max="13" width="12.5703125" bestFit="1" customWidth="1"/>
  </cols>
  <sheetData>
    <row r="2" spans="3:18" ht="18.75" x14ac:dyDescent="0.3">
      <c r="C2" s="207" t="s">
        <v>78</v>
      </c>
      <c r="D2" s="206"/>
      <c r="E2" s="206"/>
      <c r="F2" s="206"/>
      <c r="G2" s="206"/>
      <c r="H2" s="206"/>
      <c r="I2" s="206"/>
      <c r="J2" s="114"/>
      <c r="K2" s="114"/>
      <c r="L2" s="114"/>
      <c r="M2" s="114"/>
    </row>
    <row r="3" spans="3:18" ht="2.25" customHeight="1" x14ac:dyDescent="0.25">
      <c r="C3" s="206"/>
      <c r="D3" s="206"/>
      <c r="E3" s="206"/>
      <c r="F3" s="206"/>
      <c r="G3" s="206"/>
      <c r="H3" s="206"/>
      <c r="I3" s="206"/>
      <c r="J3" s="114"/>
      <c r="K3" s="114"/>
      <c r="L3" s="114"/>
      <c r="M3" s="114"/>
    </row>
    <row r="4" spans="3:18" ht="35.25" customHeight="1" x14ac:dyDescent="0.25">
      <c r="C4" s="208" t="s">
        <v>126</v>
      </c>
      <c r="D4" s="209"/>
      <c r="E4" s="209"/>
      <c r="F4" s="209"/>
      <c r="G4" s="206"/>
      <c r="H4" s="206"/>
      <c r="I4" s="206"/>
      <c r="J4" s="114"/>
      <c r="K4" s="114"/>
      <c r="L4" s="114"/>
      <c r="M4" s="114"/>
    </row>
    <row r="5" spans="3:18" ht="14.45" hidden="1" customHeight="1" x14ac:dyDescent="0.25">
      <c r="C5" s="208"/>
      <c r="D5" s="209"/>
      <c r="E5" s="209"/>
      <c r="F5" s="209"/>
      <c r="G5" s="206"/>
      <c r="H5" s="206"/>
      <c r="I5" s="206"/>
      <c r="J5" s="114"/>
      <c r="K5" s="114"/>
      <c r="L5" s="114"/>
      <c r="M5" s="114"/>
    </row>
    <row r="6" spans="3:18" ht="15.75" thickBot="1" x14ac:dyDescent="0.3">
      <c r="C6" s="210" t="s">
        <v>55</v>
      </c>
      <c r="D6" s="206"/>
      <c r="E6" s="206"/>
      <c r="F6" s="206"/>
      <c r="G6" s="206"/>
      <c r="H6" s="206"/>
      <c r="I6" s="206"/>
      <c r="J6" s="114"/>
      <c r="K6" s="114"/>
      <c r="L6" s="114"/>
      <c r="M6" s="114"/>
    </row>
    <row r="7" spans="3:18" ht="22.5" x14ac:dyDescent="0.25">
      <c r="C7" s="211" t="s">
        <v>56</v>
      </c>
      <c r="D7" s="212" t="s">
        <v>57</v>
      </c>
      <c r="E7" s="212" t="s">
        <v>58</v>
      </c>
      <c r="F7" s="212" t="s">
        <v>59</v>
      </c>
      <c r="G7" s="213" t="s">
        <v>60</v>
      </c>
      <c r="H7" s="214" t="s">
        <v>61</v>
      </c>
      <c r="I7" s="206"/>
      <c r="J7" s="114"/>
      <c r="K7" s="114"/>
      <c r="L7" s="114"/>
      <c r="M7" s="114"/>
    </row>
    <row r="8" spans="3:18" x14ac:dyDescent="0.25">
      <c r="C8" s="215">
        <v>2025</v>
      </c>
      <c r="D8" s="216">
        <f>E8+F8</f>
        <v>897</v>
      </c>
      <c r="E8" s="216">
        <v>416</v>
      </c>
      <c r="F8" s="216">
        <v>481</v>
      </c>
      <c r="G8" s="252">
        <v>3503137</v>
      </c>
      <c r="H8" s="253">
        <v>4103137</v>
      </c>
      <c r="I8" s="206"/>
      <c r="J8" s="114"/>
      <c r="K8" s="114"/>
      <c r="L8" s="114"/>
      <c r="M8" s="114"/>
    </row>
    <row r="9" spans="3:18" x14ac:dyDescent="0.25">
      <c r="C9" s="215">
        <v>2026</v>
      </c>
      <c r="D9" s="216">
        <f t="shared" ref="D9:D11" si="0">E9+F9</f>
        <v>898</v>
      </c>
      <c r="E9" s="216">
        <v>417</v>
      </c>
      <c r="F9" s="216">
        <v>481</v>
      </c>
      <c r="G9" s="252">
        <v>3852117</v>
      </c>
      <c r="H9" s="253">
        <v>4593444</v>
      </c>
      <c r="I9" s="242"/>
    </row>
    <row r="10" spans="3:18" x14ac:dyDescent="0.25">
      <c r="C10" s="215">
        <v>2027</v>
      </c>
      <c r="D10" s="216">
        <f t="shared" si="0"/>
        <v>898</v>
      </c>
      <c r="E10" s="216">
        <v>417</v>
      </c>
      <c r="F10" s="216">
        <v>481</v>
      </c>
      <c r="G10" s="252">
        <v>3893115</v>
      </c>
      <c r="H10" s="253">
        <v>4594674</v>
      </c>
      <c r="I10" s="242"/>
    </row>
    <row r="11" spans="3:18" ht="15.75" thickBot="1" x14ac:dyDescent="0.3">
      <c r="C11" s="217">
        <v>2028</v>
      </c>
      <c r="D11" s="216">
        <f t="shared" si="0"/>
        <v>898</v>
      </c>
      <c r="E11" s="218">
        <v>417</v>
      </c>
      <c r="F11" s="218">
        <v>481</v>
      </c>
      <c r="G11" s="254">
        <v>3932152</v>
      </c>
      <c r="H11" s="255">
        <v>4598075</v>
      </c>
      <c r="I11" s="242"/>
    </row>
    <row r="12" spans="3:18" ht="18" customHeight="1" x14ac:dyDescent="0.25">
      <c r="C12" s="219"/>
      <c r="D12" s="206"/>
      <c r="E12" s="206"/>
      <c r="F12" s="206"/>
      <c r="G12" s="220"/>
      <c r="H12" s="220"/>
      <c r="I12" s="206"/>
      <c r="J12" s="114"/>
      <c r="K12" s="114"/>
      <c r="L12" s="114"/>
      <c r="M12" s="114"/>
    </row>
    <row r="13" spans="3:18" ht="20.25" customHeight="1" x14ac:dyDescent="0.25">
      <c r="C13" s="208" t="s">
        <v>125</v>
      </c>
      <c r="D13" s="206"/>
      <c r="E13" s="206"/>
      <c r="F13" s="206"/>
      <c r="G13" s="206"/>
      <c r="H13" s="206"/>
      <c r="I13" s="206"/>
      <c r="J13" s="114"/>
      <c r="K13" s="114"/>
      <c r="L13" s="114"/>
      <c r="M13" s="114"/>
    </row>
    <row r="14" spans="3:18" x14ac:dyDescent="0.25">
      <c r="C14" s="208"/>
      <c r="D14" s="206"/>
      <c r="E14" s="206"/>
      <c r="F14" s="206"/>
      <c r="G14" s="206"/>
      <c r="H14" s="206"/>
      <c r="I14" s="206"/>
      <c r="J14" s="114"/>
      <c r="K14" s="114"/>
      <c r="L14" s="114"/>
      <c r="M14" s="114"/>
    </row>
    <row r="15" spans="3:18" ht="15.75" thickBot="1" x14ac:dyDescent="0.3">
      <c r="C15" s="210" t="s">
        <v>55</v>
      </c>
      <c r="D15" s="206"/>
      <c r="E15" s="206"/>
      <c r="F15" s="206"/>
      <c r="G15" s="206"/>
      <c r="H15" s="206"/>
      <c r="I15" s="206"/>
      <c r="J15" s="114"/>
      <c r="K15" s="114"/>
      <c r="L15" s="114"/>
      <c r="M15" s="114"/>
    </row>
    <row r="16" spans="3:18" ht="33.75" x14ac:dyDescent="0.25">
      <c r="C16" s="211" t="s">
        <v>62</v>
      </c>
      <c r="D16" s="212" t="s">
        <v>63</v>
      </c>
      <c r="E16" s="212" t="s">
        <v>64</v>
      </c>
      <c r="F16" s="212" t="s">
        <v>65</v>
      </c>
      <c r="G16" s="212" t="s">
        <v>66</v>
      </c>
      <c r="H16" s="221" t="s">
        <v>67</v>
      </c>
      <c r="I16" s="206"/>
      <c r="J16" s="114"/>
      <c r="K16" s="114"/>
      <c r="L16" s="114"/>
      <c r="M16" s="114"/>
      <c r="R16" t="s">
        <v>79</v>
      </c>
    </row>
    <row r="17" spans="3:13" x14ac:dyDescent="0.25">
      <c r="C17" s="222" t="s">
        <v>68</v>
      </c>
      <c r="D17" s="223">
        <v>0</v>
      </c>
      <c r="E17" s="223">
        <v>0</v>
      </c>
      <c r="F17" s="224">
        <v>0</v>
      </c>
      <c r="G17" s="223">
        <v>0</v>
      </c>
      <c r="H17" s="225">
        <v>0</v>
      </c>
      <c r="I17" s="206"/>
    </row>
    <row r="18" spans="3:13" ht="25.5" customHeight="1" x14ac:dyDescent="0.25">
      <c r="C18" s="222" t="s">
        <v>69</v>
      </c>
      <c r="D18" s="246">
        <f>E18+G18</f>
        <v>289</v>
      </c>
      <c r="E18" s="246">
        <v>192</v>
      </c>
      <c r="F18" s="247">
        <v>1831148</v>
      </c>
      <c r="G18" s="246">
        <v>97</v>
      </c>
      <c r="H18" s="248">
        <v>1184039</v>
      </c>
      <c r="I18" s="159"/>
      <c r="M18" s="159"/>
    </row>
    <row r="19" spans="3:13" ht="21.75" customHeight="1" thickBot="1" x14ac:dyDescent="0.3">
      <c r="C19" s="226" t="s">
        <v>70</v>
      </c>
      <c r="D19" s="249">
        <f>E19+G19</f>
        <v>609</v>
      </c>
      <c r="E19" s="249">
        <v>289</v>
      </c>
      <c r="F19" s="250">
        <v>2762296</v>
      </c>
      <c r="G19" s="249">
        <v>320</v>
      </c>
      <c r="H19" s="251">
        <v>2668078</v>
      </c>
      <c r="I19" s="206"/>
    </row>
    <row r="20" spans="3:13" ht="17.25" customHeight="1" x14ac:dyDescent="0.25">
      <c r="C20" s="219"/>
      <c r="D20" s="206"/>
      <c r="E20" s="206"/>
      <c r="F20" s="206"/>
      <c r="G20" s="206"/>
      <c r="H20" s="206"/>
      <c r="I20" s="206"/>
    </row>
    <row r="21" spans="3:13" ht="12.75" customHeight="1" x14ac:dyDescent="0.25">
      <c r="C21" s="219"/>
      <c r="D21" s="206"/>
      <c r="E21" s="206"/>
      <c r="F21" s="206"/>
      <c r="G21" s="206"/>
      <c r="H21" s="206"/>
      <c r="I21" s="206"/>
    </row>
    <row r="22" spans="3:13" ht="30.6" customHeight="1" x14ac:dyDescent="0.25">
      <c r="C22" s="338" t="s">
        <v>71</v>
      </c>
      <c r="D22" s="338"/>
      <c r="E22" s="338"/>
      <c r="F22" s="338"/>
      <c r="G22" s="338"/>
      <c r="H22" s="338"/>
      <c r="I22" s="338"/>
      <c r="J22" s="115"/>
    </row>
    <row r="23" spans="3:13" x14ac:dyDescent="0.25">
      <c r="C23" s="227"/>
      <c r="D23" s="227"/>
      <c r="E23" s="227"/>
      <c r="F23" s="227"/>
      <c r="G23" s="227"/>
      <c r="H23" s="227"/>
      <c r="I23" s="227"/>
      <c r="J23" s="115"/>
    </row>
    <row r="24" spans="3:13" ht="15.75" thickBot="1" x14ac:dyDescent="0.3">
      <c r="C24" s="210" t="s">
        <v>55</v>
      </c>
      <c r="D24" s="206"/>
      <c r="E24" s="206"/>
      <c r="F24" s="206"/>
      <c r="G24" s="206"/>
      <c r="H24" s="206"/>
      <c r="I24" s="206"/>
    </row>
    <row r="25" spans="3:13" ht="45.75" thickBot="1" x14ac:dyDescent="0.3">
      <c r="C25" s="285" t="s">
        <v>56</v>
      </c>
      <c r="D25" s="281" t="s">
        <v>72</v>
      </c>
      <c r="E25" s="275" t="s">
        <v>73</v>
      </c>
      <c r="F25" s="275" t="s">
        <v>74</v>
      </c>
      <c r="G25" s="275" t="s">
        <v>75</v>
      </c>
      <c r="H25" s="275" t="s">
        <v>76</v>
      </c>
      <c r="I25" s="276" t="s">
        <v>77</v>
      </c>
    </row>
    <row r="26" spans="3:13" x14ac:dyDescent="0.25">
      <c r="C26" s="286">
        <v>2024</v>
      </c>
      <c r="D26" s="282">
        <f>H26+I26</f>
        <v>200000</v>
      </c>
      <c r="E26" s="277">
        <v>177</v>
      </c>
      <c r="F26" s="278">
        <v>77</v>
      </c>
      <c r="G26" s="278">
        <v>100</v>
      </c>
      <c r="H26" s="279">
        <v>70000</v>
      </c>
      <c r="I26" s="280">
        <v>130000</v>
      </c>
    </row>
    <row r="27" spans="3:13" x14ac:dyDescent="0.25">
      <c r="C27" s="287">
        <v>2025</v>
      </c>
      <c r="D27" s="283">
        <f>H27+I27</f>
        <v>350000</v>
      </c>
      <c r="E27" s="231">
        <v>300</v>
      </c>
      <c r="F27" s="232">
        <v>150</v>
      </c>
      <c r="G27" s="232">
        <v>150</v>
      </c>
      <c r="H27" s="237">
        <v>200000</v>
      </c>
      <c r="I27" s="228">
        <v>150000</v>
      </c>
      <c r="J27" s="273"/>
      <c r="K27" s="114"/>
    </row>
    <row r="28" spans="3:13" x14ac:dyDescent="0.25">
      <c r="C28" s="287">
        <v>2026</v>
      </c>
      <c r="D28" s="283">
        <f>H28+I28</f>
        <v>350000</v>
      </c>
      <c r="E28" s="231">
        <v>300</v>
      </c>
      <c r="F28" s="232">
        <v>170</v>
      </c>
      <c r="G28" s="232">
        <v>130</v>
      </c>
      <c r="H28" s="237">
        <v>200000</v>
      </c>
      <c r="I28" s="228">
        <v>150000</v>
      </c>
      <c r="J28" s="274"/>
      <c r="K28" s="114"/>
    </row>
    <row r="29" spans="3:13" x14ac:dyDescent="0.25">
      <c r="C29" s="288">
        <v>2027</v>
      </c>
      <c r="D29" s="283">
        <f t="shared" ref="D29:D30" si="1">H29+I29</f>
        <v>350000</v>
      </c>
      <c r="E29" s="232">
        <v>400</v>
      </c>
      <c r="F29" s="232">
        <v>200</v>
      </c>
      <c r="G29" s="232">
        <v>200</v>
      </c>
      <c r="H29" s="237">
        <v>200000</v>
      </c>
      <c r="I29" s="228">
        <v>150000</v>
      </c>
    </row>
    <row r="30" spans="3:13" ht="15.75" thickBot="1" x14ac:dyDescent="0.3">
      <c r="C30" s="289">
        <v>2028</v>
      </c>
      <c r="D30" s="284">
        <f t="shared" si="1"/>
        <v>450000</v>
      </c>
      <c r="E30" s="233">
        <v>500</v>
      </c>
      <c r="F30" s="233">
        <v>300</v>
      </c>
      <c r="G30" s="233">
        <v>200</v>
      </c>
      <c r="H30" s="229">
        <v>250000</v>
      </c>
      <c r="I30" s="230">
        <v>200000</v>
      </c>
    </row>
    <row r="36" spans="1:9" ht="15.75" x14ac:dyDescent="0.25">
      <c r="C36" s="339" t="s">
        <v>181</v>
      </c>
    </row>
    <row r="37" spans="1:9" x14ac:dyDescent="0.25">
      <c r="C37" s="341"/>
    </row>
    <row r="38" spans="1:9" x14ac:dyDescent="0.25">
      <c r="C38" s="341"/>
    </row>
    <row r="39" spans="1:9" x14ac:dyDescent="0.25">
      <c r="A39" s="206"/>
      <c r="D39" s="206"/>
      <c r="E39" s="290" t="s">
        <v>233</v>
      </c>
    </row>
    <row r="40" spans="1:9" x14ac:dyDescent="0.25">
      <c r="C40" s="342"/>
    </row>
    <row r="41" spans="1:9" x14ac:dyDescent="0.25">
      <c r="C41" s="343" t="s">
        <v>182</v>
      </c>
    </row>
    <row r="42" spans="1:9" x14ac:dyDescent="0.25">
      <c r="C42" s="344"/>
    </row>
    <row r="43" spans="1:9" s="206" customFormat="1" ht="15.75" thickBot="1" x14ac:dyDescent="0.3">
      <c r="C43" s="344"/>
    </row>
    <row r="44" spans="1:9" ht="31.5" customHeight="1" x14ac:dyDescent="0.25">
      <c r="C44" s="356" t="s">
        <v>183</v>
      </c>
      <c r="D44" s="357"/>
      <c r="E44" s="357"/>
      <c r="F44" s="357"/>
      <c r="G44" s="357"/>
      <c r="H44" s="357"/>
      <c r="I44" s="352"/>
    </row>
    <row r="45" spans="1:9" ht="15.75" thickBot="1" x14ac:dyDescent="0.3">
      <c r="C45" s="358"/>
      <c r="D45" s="359"/>
      <c r="E45" s="359"/>
      <c r="F45" s="359"/>
      <c r="G45" s="359"/>
      <c r="H45" s="359"/>
      <c r="I45" s="360"/>
    </row>
    <row r="46" spans="1:9" ht="30.75" customHeight="1" x14ac:dyDescent="0.25">
      <c r="C46" s="350" t="s">
        <v>184</v>
      </c>
      <c r="D46" s="350" t="s">
        <v>185</v>
      </c>
      <c r="E46" s="350" t="s">
        <v>186</v>
      </c>
      <c r="F46" s="345" t="s">
        <v>187</v>
      </c>
      <c r="G46" s="345" t="s">
        <v>189</v>
      </c>
      <c r="H46" s="345" t="s">
        <v>191</v>
      </c>
      <c r="I46" s="345" t="s">
        <v>192</v>
      </c>
    </row>
    <row r="47" spans="1:9" ht="16.5" thickBot="1" x14ac:dyDescent="0.3">
      <c r="C47" s="351"/>
      <c r="D47" s="351"/>
      <c r="E47" s="351"/>
      <c r="F47" s="346" t="s">
        <v>188</v>
      </c>
      <c r="G47" s="346" t="s">
        <v>190</v>
      </c>
      <c r="H47" s="346" t="s">
        <v>190</v>
      </c>
      <c r="I47" s="346" t="s">
        <v>190</v>
      </c>
    </row>
    <row r="48" spans="1:9" ht="16.5" thickBot="1" x14ac:dyDescent="0.3">
      <c r="C48" s="347">
        <v>1</v>
      </c>
      <c r="D48" s="346">
        <v>2</v>
      </c>
      <c r="E48" s="346">
        <v>4</v>
      </c>
      <c r="F48" s="346">
        <v>5</v>
      </c>
      <c r="G48" s="346">
        <v>6</v>
      </c>
      <c r="H48" s="346">
        <v>7</v>
      </c>
      <c r="I48" s="346">
        <v>8</v>
      </c>
    </row>
    <row r="49" spans="3:9" ht="252.75" thickBot="1" x14ac:dyDescent="0.3">
      <c r="C49" s="347"/>
      <c r="D49" s="346" t="s">
        <v>193</v>
      </c>
      <c r="E49" s="346" t="s">
        <v>194</v>
      </c>
      <c r="F49" s="346" t="s">
        <v>195</v>
      </c>
      <c r="G49" s="346" t="s">
        <v>196</v>
      </c>
      <c r="H49" s="346" t="s">
        <v>197</v>
      </c>
      <c r="I49" s="346" t="s">
        <v>197</v>
      </c>
    </row>
    <row r="50" spans="3:9" ht="16.5" thickBot="1" x14ac:dyDescent="0.3">
      <c r="C50" s="347"/>
      <c r="D50" s="346"/>
      <c r="E50" s="346"/>
      <c r="F50" s="346"/>
      <c r="G50" s="346"/>
      <c r="H50" s="346"/>
      <c r="I50" s="346"/>
    </row>
    <row r="51" spans="3:9" ht="63" customHeight="1" x14ac:dyDescent="0.25">
      <c r="C51" s="356" t="s">
        <v>198</v>
      </c>
      <c r="D51" s="357"/>
      <c r="E51" s="357"/>
      <c r="F51" s="357"/>
      <c r="G51" s="357"/>
      <c r="H51" s="357"/>
      <c r="I51" s="352"/>
    </row>
    <row r="52" spans="3:9" ht="16.5" thickBot="1" x14ac:dyDescent="0.3">
      <c r="C52" s="358"/>
      <c r="D52" s="359"/>
      <c r="E52" s="359"/>
      <c r="F52" s="359"/>
      <c r="G52" s="359"/>
      <c r="H52" s="359"/>
      <c r="I52" s="360"/>
    </row>
    <row r="53" spans="3:9" ht="31.5" x14ac:dyDescent="0.25">
      <c r="C53" s="350" t="s">
        <v>184</v>
      </c>
      <c r="D53" s="349" t="s">
        <v>199</v>
      </c>
      <c r="E53" s="350" t="s">
        <v>186</v>
      </c>
      <c r="F53" s="349" t="s">
        <v>187</v>
      </c>
      <c r="G53" s="349" t="s">
        <v>189</v>
      </c>
      <c r="H53" s="349" t="s">
        <v>191</v>
      </c>
      <c r="I53" s="349" t="s">
        <v>192</v>
      </c>
    </row>
    <row r="54" spans="3:9" ht="32.25" thickBot="1" x14ac:dyDescent="0.3">
      <c r="C54" s="351"/>
      <c r="D54" s="346" t="s">
        <v>200</v>
      </c>
      <c r="E54" s="351"/>
      <c r="F54" s="346" t="s">
        <v>188</v>
      </c>
      <c r="G54" s="346" t="s">
        <v>190</v>
      </c>
      <c r="H54" s="346" t="s">
        <v>190</v>
      </c>
      <c r="I54" s="346" t="s">
        <v>190</v>
      </c>
    </row>
    <row r="55" spans="3:9" ht="16.5" thickBot="1" x14ac:dyDescent="0.3">
      <c r="C55" s="347">
        <v>1</v>
      </c>
      <c r="D55" s="346">
        <v>2</v>
      </c>
      <c r="E55" s="346">
        <v>4</v>
      </c>
      <c r="F55" s="346">
        <v>5</v>
      </c>
      <c r="G55" s="346">
        <v>6</v>
      </c>
      <c r="H55" s="346">
        <v>7</v>
      </c>
      <c r="I55" s="346">
        <v>8</v>
      </c>
    </row>
    <row r="56" spans="3:9" ht="189" customHeight="1" x14ac:dyDescent="0.25">
      <c r="C56" s="350"/>
      <c r="D56" s="350" t="s">
        <v>201</v>
      </c>
      <c r="E56" s="350" t="s">
        <v>202</v>
      </c>
      <c r="F56" s="350" t="s">
        <v>203</v>
      </c>
      <c r="G56" s="350" t="s">
        <v>204</v>
      </c>
      <c r="H56" s="350" t="s">
        <v>204</v>
      </c>
      <c r="I56" s="350" t="s">
        <v>204</v>
      </c>
    </row>
    <row r="57" spans="3:9" ht="15.75" thickBot="1" x14ac:dyDescent="0.3">
      <c r="C57" s="351"/>
      <c r="D57" s="351"/>
      <c r="E57" s="351"/>
      <c r="F57" s="351"/>
      <c r="G57" s="351"/>
      <c r="H57" s="351"/>
      <c r="I57" s="351"/>
    </row>
    <row r="58" spans="3:9" s="206" customFormat="1" ht="16.5" thickBot="1" x14ac:dyDescent="0.3">
      <c r="C58" s="354"/>
      <c r="D58" s="363"/>
      <c r="E58" s="363"/>
      <c r="F58" s="363"/>
      <c r="G58" s="363"/>
      <c r="H58" s="363"/>
      <c r="I58" s="345"/>
    </row>
    <row r="59" spans="3:9" ht="31.5" customHeight="1" x14ac:dyDescent="0.25">
      <c r="C59" s="356" t="s">
        <v>205</v>
      </c>
      <c r="D59" s="357"/>
      <c r="E59" s="357"/>
      <c r="F59" s="357"/>
      <c r="G59" s="357"/>
      <c r="H59" s="357"/>
      <c r="I59" s="352"/>
    </row>
    <row r="60" spans="3:9" ht="15.75" thickBot="1" x14ac:dyDescent="0.3">
      <c r="C60" s="358"/>
      <c r="D60" s="359"/>
      <c r="E60" s="359"/>
      <c r="F60" s="359"/>
      <c r="G60" s="359"/>
      <c r="H60" s="359"/>
      <c r="I60" s="360"/>
    </row>
    <row r="61" spans="3:9" ht="31.5" x14ac:dyDescent="0.25">
      <c r="C61" s="350" t="s">
        <v>184</v>
      </c>
      <c r="D61" s="345" t="s">
        <v>199</v>
      </c>
      <c r="E61" s="350" t="s">
        <v>186</v>
      </c>
      <c r="F61" s="345" t="s">
        <v>187</v>
      </c>
      <c r="G61" s="345" t="s">
        <v>189</v>
      </c>
      <c r="H61" s="345" t="s">
        <v>191</v>
      </c>
      <c r="I61" s="345" t="s">
        <v>192</v>
      </c>
    </row>
    <row r="62" spans="3:9" ht="32.25" thickBot="1" x14ac:dyDescent="0.3">
      <c r="C62" s="351"/>
      <c r="D62" s="346" t="s">
        <v>200</v>
      </c>
      <c r="E62" s="351"/>
      <c r="F62" s="346" t="s">
        <v>188</v>
      </c>
      <c r="G62" s="346" t="s">
        <v>190</v>
      </c>
      <c r="H62" s="346" t="s">
        <v>190</v>
      </c>
      <c r="I62" s="346" t="s">
        <v>190</v>
      </c>
    </row>
    <row r="63" spans="3:9" ht="16.5" thickBot="1" x14ac:dyDescent="0.3">
      <c r="C63" s="347">
        <v>1</v>
      </c>
      <c r="D63" s="346">
        <v>2</v>
      </c>
      <c r="E63" s="346">
        <v>4</v>
      </c>
      <c r="F63" s="346">
        <v>5</v>
      </c>
      <c r="G63" s="346">
        <v>6</v>
      </c>
      <c r="H63" s="346">
        <v>7</v>
      </c>
      <c r="I63" s="346">
        <v>8</v>
      </c>
    </row>
    <row r="64" spans="3:9" ht="174" thickBot="1" x14ac:dyDescent="0.3">
      <c r="C64" s="347"/>
      <c r="D64" s="346" t="s">
        <v>206</v>
      </c>
      <c r="E64" s="346" t="s">
        <v>234</v>
      </c>
      <c r="F64" s="346" t="s">
        <v>207</v>
      </c>
      <c r="G64" s="346" t="s">
        <v>235</v>
      </c>
      <c r="H64" s="346" t="s">
        <v>208</v>
      </c>
      <c r="I64" s="346" t="s">
        <v>209</v>
      </c>
    </row>
    <row r="65" spans="3:9" ht="15.75" x14ac:dyDescent="0.25">
      <c r="C65" s="356"/>
      <c r="D65" s="357"/>
      <c r="E65" s="357"/>
      <c r="F65" s="357"/>
      <c r="G65" s="357"/>
      <c r="H65" s="357"/>
      <c r="I65" s="352"/>
    </row>
    <row r="66" spans="3:9" ht="15.75" x14ac:dyDescent="0.25">
      <c r="C66" s="361"/>
      <c r="D66" s="362"/>
      <c r="E66" s="362"/>
      <c r="F66" s="362"/>
      <c r="G66" s="362"/>
      <c r="H66" s="362"/>
      <c r="I66" s="353"/>
    </row>
    <row r="67" spans="3:9" ht="63" customHeight="1" x14ac:dyDescent="0.25">
      <c r="C67" s="361" t="s">
        <v>210</v>
      </c>
      <c r="D67" s="362"/>
      <c r="E67" s="362"/>
      <c r="F67" s="362"/>
      <c r="G67" s="362"/>
      <c r="H67" s="362"/>
      <c r="I67" s="353"/>
    </row>
    <row r="68" spans="3:9" ht="47.25" customHeight="1" thickBot="1" x14ac:dyDescent="0.3">
      <c r="C68" s="358" t="s">
        <v>211</v>
      </c>
      <c r="D68" s="359"/>
      <c r="E68" s="359"/>
      <c r="F68" s="359"/>
      <c r="G68" s="359"/>
      <c r="H68" s="359"/>
      <c r="I68" s="360"/>
    </row>
    <row r="69" spans="3:9" ht="30.75" customHeight="1" x14ac:dyDescent="0.25">
      <c r="C69" s="350" t="s">
        <v>184</v>
      </c>
      <c r="D69" s="350" t="s">
        <v>185</v>
      </c>
      <c r="E69" s="350" t="s">
        <v>186</v>
      </c>
      <c r="F69" s="345" t="s">
        <v>187</v>
      </c>
      <c r="G69" s="345" t="s">
        <v>189</v>
      </c>
      <c r="H69" s="345" t="s">
        <v>191</v>
      </c>
      <c r="I69" s="345" t="s">
        <v>192</v>
      </c>
    </row>
    <row r="70" spans="3:9" ht="16.5" thickBot="1" x14ac:dyDescent="0.3">
      <c r="C70" s="351"/>
      <c r="D70" s="351"/>
      <c r="E70" s="351"/>
      <c r="F70" s="346" t="s">
        <v>188</v>
      </c>
      <c r="G70" s="346" t="s">
        <v>190</v>
      </c>
      <c r="H70" s="346" t="s">
        <v>190</v>
      </c>
      <c r="I70" s="346" t="s">
        <v>190</v>
      </c>
    </row>
    <row r="71" spans="3:9" ht="16.5" thickBot="1" x14ac:dyDescent="0.3">
      <c r="C71" s="347">
        <v>1</v>
      </c>
      <c r="D71" s="346">
        <v>2</v>
      </c>
      <c r="E71" s="346">
        <v>4</v>
      </c>
      <c r="F71" s="346">
        <v>5</v>
      </c>
      <c r="G71" s="346">
        <v>6</v>
      </c>
      <c r="H71" s="346">
        <v>7</v>
      </c>
      <c r="I71" s="346">
        <v>8</v>
      </c>
    </row>
    <row r="72" spans="3:9" ht="63.75" thickBot="1" x14ac:dyDescent="0.3">
      <c r="C72" s="348"/>
      <c r="D72" s="355" t="s">
        <v>212</v>
      </c>
      <c r="E72" s="355" t="s">
        <v>213</v>
      </c>
      <c r="F72" s="355"/>
      <c r="G72" s="355"/>
      <c r="H72" s="355"/>
      <c r="I72" s="355"/>
    </row>
    <row r="73" spans="3:9" ht="95.25" thickBot="1" x14ac:dyDescent="0.3">
      <c r="C73" s="348"/>
      <c r="D73" s="355" t="s">
        <v>214</v>
      </c>
      <c r="E73" s="355"/>
      <c r="F73" s="355" t="s">
        <v>215</v>
      </c>
      <c r="G73" s="355" t="s">
        <v>216</v>
      </c>
      <c r="H73" s="355" t="s">
        <v>216</v>
      </c>
      <c r="I73" s="355" t="s">
        <v>217</v>
      </c>
    </row>
    <row r="74" spans="3:9" ht="95.25" thickBot="1" x14ac:dyDescent="0.3">
      <c r="C74" s="348"/>
      <c r="D74" s="355" t="s">
        <v>218</v>
      </c>
      <c r="E74" s="355"/>
      <c r="F74" s="355" t="s">
        <v>219</v>
      </c>
      <c r="G74" s="355" t="s">
        <v>220</v>
      </c>
      <c r="H74" s="355" t="s">
        <v>220</v>
      </c>
      <c r="I74" s="355" t="s">
        <v>220</v>
      </c>
    </row>
    <row r="75" spans="3:9" ht="95.25" thickBot="1" x14ac:dyDescent="0.3">
      <c r="C75" s="348"/>
      <c r="D75" s="355" t="s">
        <v>218</v>
      </c>
      <c r="E75" s="355"/>
      <c r="F75" s="355" t="s">
        <v>221</v>
      </c>
      <c r="G75" s="355" t="s">
        <v>222</v>
      </c>
      <c r="H75" s="355" t="s">
        <v>223</v>
      </c>
      <c r="I75" s="355" t="s">
        <v>224</v>
      </c>
    </row>
    <row r="76" spans="3:9" ht="111" thickBot="1" x14ac:dyDescent="0.3">
      <c r="C76" s="348"/>
      <c r="D76" s="355" t="s">
        <v>225</v>
      </c>
      <c r="E76" s="355"/>
      <c r="F76" s="355" t="s">
        <v>226</v>
      </c>
      <c r="G76" s="355" t="s">
        <v>227</v>
      </c>
      <c r="H76" s="355" t="s">
        <v>227</v>
      </c>
      <c r="I76" s="355" t="s">
        <v>227</v>
      </c>
    </row>
    <row r="77" spans="3:9" ht="63.75" thickBot="1" x14ac:dyDescent="0.3">
      <c r="C77" s="348"/>
      <c r="D77" s="355" t="s">
        <v>228</v>
      </c>
      <c r="E77" s="355"/>
      <c r="F77" s="355" t="s">
        <v>229</v>
      </c>
      <c r="G77" s="355" t="s">
        <v>230</v>
      </c>
      <c r="H77" s="355" t="s">
        <v>231</v>
      </c>
      <c r="I77" s="355" t="s">
        <v>232</v>
      </c>
    </row>
    <row r="78" spans="3:9" ht="16.5" thickBot="1" x14ac:dyDescent="0.3">
      <c r="C78" s="348"/>
      <c r="D78" s="355"/>
      <c r="E78" s="355"/>
      <c r="F78" s="355"/>
      <c r="G78" s="355"/>
      <c r="H78" s="355"/>
      <c r="I78" s="355"/>
    </row>
    <row r="79" spans="3:9" x14ac:dyDescent="0.25">
      <c r="C79" s="340"/>
    </row>
  </sheetData>
  <mergeCells count="26">
    <mergeCell ref="C67:I67"/>
    <mergeCell ref="C68:I68"/>
    <mergeCell ref="C69:C70"/>
    <mergeCell ref="D69:D70"/>
    <mergeCell ref="E69:E70"/>
    <mergeCell ref="C59:I60"/>
    <mergeCell ref="C61:C62"/>
    <mergeCell ref="E61:E62"/>
    <mergeCell ref="C65:I65"/>
    <mergeCell ref="C66:I66"/>
    <mergeCell ref="C22:I22"/>
    <mergeCell ref="C53:C54"/>
    <mergeCell ref="E53:E54"/>
    <mergeCell ref="C56:C57"/>
    <mergeCell ref="D56:D57"/>
    <mergeCell ref="E56:E57"/>
    <mergeCell ref="F56:F57"/>
    <mergeCell ref="G56:G57"/>
    <mergeCell ref="H56:H57"/>
    <mergeCell ref="I56:I57"/>
    <mergeCell ref="C44:I45"/>
    <mergeCell ref="C46:C47"/>
    <mergeCell ref="D46:D47"/>
    <mergeCell ref="E46:E47"/>
    <mergeCell ref="C51:I51"/>
    <mergeCell ref="C52:I52"/>
  </mergeCells>
  <pageMargins left="0.7" right="0.7" top="0.75" bottom="0.75" header="0.3" footer="0.3"/>
  <pageSetup scale="9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B1" workbookViewId="0">
      <selection activeCell="L26" sqref="L26"/>
    </sheetView>
  </sheetViews>
  <sheetFormatPr defaultRowHeight="15" x14ac:dyDescent="0.25"/>
  <cols>
    <col min="3" max="3" width="26.7109375" customWidth="1"/>
    <col min="6" max="6" width="15.140625" customWidth="1"/>
    <col min="7" max="7" width="14.85546875" customWidth="1"/>
    <col min="8" max="8" width="18.28515625" customWidth="1"/>
  </cols>
  <sheetData>
    <row r="2" spans="2:8" ht="15.75" x14ac:dyDescent="0.25">
      <c r="B2" s="43" t="s">
        <v>115</v>
      </c>
      <c r="C2" s="44"/>
      <c r="D2" s="45"/>
      <c r="E2" s="170"/>
      <c r="F2" s="170"/>
    </row>
    <row r="3" spans="2:8" ht="15.75" thickBot="1" x14ac:dyDescent="0.3">
      <c r="B3" s="109" t="s">
        <v>130</v>
      </c>
      <c r="C3" s="109"/>
      <c r="D3" s="109"/>
    </row>
    <row r="4" spans="2:8" ht="39" thickBot="1" x14ac:dyDescent="0.3">
      <c r="B4" s="171" t="s">
        <v>80</v>
      </c>
      <c r="C4" s="55" t="s">
        <v>4</v>
      </c>
      <c r="D4" s="56" t="s">
        <v>5</v>
      </c>
      <c r="E4" s="57" t="s">
        <v>6</v>
      </c>
      <c r="F4" s="172" t="s">
        <v>111</v>
      </c>
      <c r="G4" s="172" t="s">
        <v>112</v>
      </c>
      <c r="H4" s="173" t="s">
        <v>113</v>
      </c>
    </row>
    <row r="5" spans="2:8" ht="15.75" x14ac:dyDescent="0.25">
      <c r="B5" s="117"/>
      <c r="C5" s="52" t="s">
        <v>12</v>
      </c>
      <c r="D5" s="174">
        <v>16015</v>
      </c>
      <c r="E5" s="234">
        <v>18</v>
      </c>
      <c r="F5" s="178">
        <v>204238.22</v>
      </c>
      <c r="G5" s="235">
        <v>204818.26</v>
      </c>
      <c r="H5" s="235">
        <v>205398.3</v>
      </c>
    </row>
    <row r="6" spans="2:8" ht="15.75" x14ac:dyDescent="0.25">
      <c r="B6" s="118"/>
      <c r="C6" s="85" t="s">
        <v>13</v>
      </c>
      <c r="D6" s="175">
        <v>16315</v>
      </c>
      <c r="E6" s="236">
        <v>23</v>
      </c>
      <c r="F6" s="179">
        <v>202724.54</v>
      </c>
      <c r="G6" s="237">
        <v>203358.42</v>
      </c>
      <c r="H6" s="237">
        <v>203992.31</v>
      </c>
    </row>
    <row r="7" spans="2:8" ht="15.75" x14ac:dyDescent="0.25">
      <c r="B7" s="118"/>
      <c r="C7" s="85" t="s">
        <v>14</v>
      </c>
      <c r="D7" s="175">
        <v>16629</v>
      </c>
      <c r="E7" s="236">
        <v>7</v>
      </c>
      <c r="F7" s="179">
        <v>75018.009999999995</v>
      </c>
      <c r="G7" s="237">
        <v>75246.429999999993</v>
      </c>
      <c r="H7" s="237">
        <v>75360.63</v>
      </c>
    </row>
    <row r="8" spans="2:8" ht="15.75" x14ac:dyDescent="0.25">
      <c r="B8" s="118"/>
      <c r="C8" s="85" t="s">
        <v>0</v>
      </c>
      <c r="D8" s="175">
        <v>16775</v>
      </c>
      <c r="E8" s="236">
        <v>4</v>
      </c>
      <c r="F8" s="179">
        <v>39805.5</v>
      </c>
      <c r="G8" s="237">
        <v>39928.79</v>
      </c>
      <c r="H8" s="237">
        <v>40052.07</v>
      </c>
    </row>
    <row r="9" spans="2:8" ht="15.75" x14ac:dyDescent="0.25">
      <c r="B9" s="118"/>
      <c r="C9" s="85" t="s">
        <v>15</v>
      </c>
      <c r="D9" s="175">
        <v>16915</v>
      </c>
      <c r="E9" s="236">
        <v>21</v>
      </c>
      <c r="F9" s="179">
        <v>244341.47</v>
      </c>
      <c r="G9" s="237">
        <v>244434.33</v>
      </c>
      <c r="H9" s="237">
        <v>244527.19</v>
      </c>
    </row>
    <row r="10" spans="2:8" ht="15.75" x14ac:dyDescent="0.25">
      <c r="B10" s="118"/>
      <c r="C10" s="85" t="s">
        <v>16</v>
      </c>
      <c r="D10" s="175">
        <v>17515</v>
      </c>
      <c r="E10" s="236">
        <v>19</v>
      </c>
      <c r="F10" s="179">
        <v>181870.62</v>
      </c>
      <c r="G10" s="237">
        <v>182384.82</v>
      </c>
      <c r="H10" s="237">
        <v>182815.62</v>
      </c>
    </row>
    <row r="11" spans="2:8" ht="15.75" x14ac:dyDescent="0.25">
      <c r="B11" s="118"/>
      <c r="C11" s="85" t="s">
        <v>17</v>
      </c>
      <c r="D11" s="175">
        <v>18015</v>
      </c>
      <c r="E11" s="236">
        <v>10</v>
      </c>
      <c r="F11" s="179">
        <v>102794.21</v>
      </c>
      <c r="G11" s="237">
        <v>103104.47</v>
      </c>
      <c r="H11" s="237">
        <v>103435.17</v>
      </c>
    </row>
    <row r="12" spans="2:8" ht="15.75" x14ac:dyDescent="0.25">
      <c r="B12" s="118"/>
      <c r="C12" s="85" t="s">
        <v>18</v>
      </c>
      <c r="D12" s="175">
        <v>18275</v>
      </c>
      <c r="E12" s="236">
        <v>13</v>
      </c>
      <c r="F12" s="179">
        <v>145253.17000000001</v>
      </c>
      <c r="G12" s="237">
        <v>145788.85999999999</v>
      </c>
      <c r="H12" s="237">
        <v>146324.54999999999</v>
      </c>
    </row>
    <row r="13" spans="2:8" ht="15.75" x14ac:dyDescent="0.25">
      <c r="B13" s="118"/>
      <c r="C13" s="85" t="s">
        <v>19</v>
      </c>
      <c r="D13" s="175">
        <v>19575</v>
      </c>
      <c r="E13" s="236">
        <v>4</v>
      </c>
      <c r="F13" s="179">
        <v>38211.599999999999</v>
      </c>
      <c r="G13" s="237">
        <v>38411.53</v>
      </c>
      <c r="H13" s="237">
        <v>38588.53</v>
      </c>
    </row>
    <row r="14" spans="2:8" ht="15.75" x14ac:dyDescent="0.25">
      <c r="B14" s="118"/>
      <c r="C14" s="85" t="s">
        <v>1</v>
      </c>
      <c r="D14" s="175">
        <v>47015</v>
      </c>
      <c r="E14" s="236">
        <v>17</v>
      </c>
      <c r="F14" s="179">
        <v>143969.99</v>
      </c>
      <c r="G14" s="237">
        <v>144489.10999999999</v>
      </c>
      <c r="H14" s="237">
        <v>145024.73000000001</v>
      </c>
    </row>
    <row r="15" spans="2:8" ht="15.75" x14ac:dyDescent="0.25">
      <c r="B15" s="118"/>
      <c r="C15" s="85" t="s">
        <v>20</v>
      </c>
      <c r="D15" s="175">
        <v>48015</v>
      </c>
      <c r="E15" s="236">
        <v>7</v>
      </c>
      <c r="F15" s="179">
        <v>66872.210000000006</v>
      </c>
      <c r="G15" s="237">
        <v>66587.63</v>
      </c>
      <c r="H15" s="237">
        <v>66688.009999999995</v>
      </c>
    </row>
    <row r="16" spans="2:8" ht="15.75" x14ac:dyDescent="0.25">
      <c r="B16" s="118"/>
      <c r="C16" s="85" t="s">
        <v>21</v>
      </c>
      <c r="D16" s="175">
        <v>65075</v>
      </c>
      <c r="E16" s="236">
        <v>6</v>
      </c>
      <c r="F16" s="179">
        <v>62545.68</v>
      </c>
      <c r="G16" s="237">
        <v>62715.46</v>
      </c>
      <c r="H16" s="237">
        <v>62885.25</v>
      </c>
    </row>
    <row r="17" spans="2:8" ht="15.75" x14ac:dyDescent="0.25">
      <c r="B17" s="118"/>
      <c r="C17" s="85" t="s">
        <v>22</v>
      </c>
      <c r="D17" s="175">
        <v>66080</v>
      </c>
      <c r="E17" s="236">
        <v>8</v>
      </c>
      <c r="F17" s="179">
        <v>87237.33</v>
      </c>
      <c r="G17" s="237">
        <v>87480.51</v>
      </c>
      <c r="H17" s="237">
        <v>87723.68</v>
      </c>
    </row>
    <row r="18" spans="2:8" ht="15.75" x14ac:dyDescent="0.25">
      <c r="B18" s="118"/>
      <c r="C18" s="85" t="s">
        <v>23</v>
      </c>
      <c r="D18" s="175">
        <v>73024</v>
      </c>
      <c r="E18" s="236">
        <v>2</v>
      </c>
      <c r="F18" s="179">
        <v>21041.91</v>
      </c>
      <c r="G18" s="237">
        <v>21093.53</v>
      </c>
      <c r="H18" s="237">
        <v>21145.16</v>
      </c>
    </row>
    <row r="19" spans="2:8" ht="15.75" x14ac:dyDescent="0.25">
      <c r="B19" s="118"/>
      <c r="C19" s="85" t="s">
        <v>24</v>
      </c>
      <c r="D19" s="175">
        <v>73900</v>
      </c>
      <c r="E19" s="238">
        <v>130</v>
      </c>
      <c r="F19" s="113">
        <v>1294711</v>
      </c>
      <c r="G19" s="113">
        <v>1346000</v>
      </c>
      <c r="H19" s="113">
        <v>1399000</v>
      </c>
    </row>
    <row r="20" spans="2:8" ht="15.75" x14ac:dyDescent="0.25">
      <c r="B20" s="118"/>
      <c r="C20" s="85" t="s">
        <v>25</v>
      </c>
      <c r="D20" s="175">
        <v>75571</v>
      </c>
      <c r="E20" s="238">
        <v>10</v>
      </c>
      <c r="F20" s="179">
        <v>98222.91</v>
      </c>
      <c r="G20" s="237">
        <v>98541.27</v>
      </c>
      <c r="H20" s="237">
        <v>98859.64</v>
      </c>
    </row>
    <row r="21" spans="2:8" ht="15.75" x14ac:dyDescent="0.25">
      <c r="B21" s="118"/>
      <c r="C21" s="85" t="s">
        <v>26</v>
      </c>
      <c r="D21" s="175">
        <v>75572</v>
      </c>
      <c r="E21" s="238">
        <v>8</v>
      </c>
      <c r="F21" s="179">
        <v>100000</v>
      </c>
      <c r="G21" s="237">
        <v>100000</v>
      </c>
      <c r="H21" s="237">
        <v>100000</v>
      </c>
    </row>
    <row r="22" spans="2:8" ht="15.75" x14ac:dyDescent="0.25">
      <c r="B22" s="118"/>
      <c r="C22" s="85" t="s">
        <v>27</v>
      </c>
      <c r="D22" s="175">
        <v>85015</v>
      </c>
      <c r="E22" s="238">
        <v>17</v>
      </c>
      <c r="F22" s="179">
        <v>164210.51</v>
      </c>
      <c r="G22" s="237">
        <v>163346.54</v>
      </c>
      <c r="H22" s="237">
        <v>163765.46</v>
      </c>
    </row>
    <row r="23" spans="2:8" ht="15.75" x14ac:dyDescent="0.25">
      <c r="B23" s="118"/>
      <c r="C23" s="85" t="s">
        <v>28</v>
      </c>
      <c r="D23" s="175">
        <v>92075</v>
      </c>
      <c r="E23" s="238">
        <v>7</v>
      </c>
      <c r="F23" s="179">
        <v>72237.63</v>
      </c>
      <c r="G23" s="237">
        <v>72460.91</v>
      </c>
      <c r="H23" s="237">
        <v>72684.2</v>
      </c>
    </row>
    <row r="24" spans="2:8" ht="16.5" thickBot="1" x14ac:dyDescent="0.3">
      <c r="B24" s="118"/>
      <c r="C24" s="85" t="s">
        <v>129</v>
      </c>
      <c r="D24" s="175">
        <v>93420</v>
      </c>
      <c r="E24" s="156">
        <v>567</v>
      </c>
      <c r="F24" s="239">
        <v>5100254.49</v>
      </c>
      <c r="G24" s="75">
        <v>5087598.13</v>
      </c>
      <c r="H24" s="179">
        <v>5071956.5</v>
      </c>
    </row>
    <row r="25" spans="2:8" ht="16.5" thickBot="1" x14ac:dyDescent="0.3">
      <c r="B25" s="116"/>
      <c r="C25" s="111" t="s">
        <v>81</v>
      </c>
      <c r="D25" s="120"/>
      <c r="E25" s="119">
        <f>SUM(E5:E24)</f>
        <v>898</v>
      </c>
      <c r="F25" s="110">
        <f>SUM(F5:F24)</f>
        <v>8445561</v>
      </c>
      <c r="G25" s="110">
        <f>SUM(G5:G24)</f>
        <v>8487789</v>
      </c>
      <c r="H25" s="110">
        <f>SUM(H5:H24)</f>
        <v>8530227</v>
      </c>
    </row>
    <row r="26" spans="2:8" x14ac:dyDescent="0.25">
      <c r="F26" s="121"/>
    </row>
    <row r="27" spans="2:8" ht="15.75" x14ac:dyDescent="0.25">
      <c r="C27" s="109"/>
      <c r="D27" s="109"/>
      <c r="E27" s="109"/>
      <c r="F27" s="176"/>
      <c r="G27" s="176"/>
      <c r="H27" s="176"/>
    </row>
    <row r="29" spans="2:8" ht="15.75" x14ac:dyDescent="0.25">
      <c r="E29" s="73"/>
      <c r="F29" s="177"/>
      <c r="G29" s="177"/>
      <c r="H29" s="177"/>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Buxheti 2026-2028</vt:lpstr>
      <vt:lpstr>LISTA E PROJEKTEVE</vt:lpstr>
      <vt:lpstr>Vlerimi i Hershen 2026</vt:lpstr>
      <vt:lpstr>Vlersimi i Hershem 2027</vt:lpstr>
      <vt:lpstr>Vlersimi i Hershem 2028</vt:lpstr>
      <vt:lpstr>Buxhetimi i pergjithshem Gjinor</vt:lpstr>
      <vt:lpstr>Pagat 2026-2028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Zoje Selmonaj</dc:creator>
  <cp:lastModifiedBy>Dafina Cacaj</cp:lastModifiedBy>
  <cp:lastPrinted>2025-10-21T09:15:16Z</cp:lastPrinted>
  <dcterms:created xsi:type="dcterms:W3CDTF">2019-07-30T10:33:55Z</dcterms:created>
  <dcterms:modified xsi:type="dcterms:W3CDTF">2025-10-21T09:17:05Z</dcterms:modified>
</cp:coreProperties>
</file>